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Паспорт ПРОГРАММЫ" sheetId="7" r:id="rId1"/>
    <sheet name="Результаты" sheetId="3" r:id="rId2"/>
    <sheet name="Обоснование Финансовых ресурсов" sheetId="4" r:id="rId3"/>
    <sheet name="Перечень Мероприятий" sheetId="6" r:id="rId4"/>
    <sheet name="Индикаторы" sheetId="8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D17" i="7" l="1"/>
  <c r="E17" i="7"/>
  <c r="F17" i="7"/>
  <c r="G17" i="7"/>
  <c r="C17" i="7"/>
  <c r="D16" i="7"/>
  <c r="E16" i="7"/>
  <c r="F16" i="7"/>
  <c r="G16" i="7"/>
  <c r="C16" i="7"/>
  <c r="B16" i="7" s="1"/>
  <c r="C27" i="3" l="1"/>
  <c r="H64" i="8"/>
  <c r="G64" i="8"/>
  <c r="F64" i="8"/>
  <c r="E64" i="8"/>
  <c r="D64" i="8"/>
  <c r="D56" i="8"/>
  <c r="E56" i="8" s="1"/>
  <c r="F56" i="8" s="1"/>
  <c r="G56" i="8" s="1"/>
  <c r="H56" i="8" s="1"/>
  <c r="H52" i="8"/>
  <c r="G52" i="8"/>
  <c r="F52" i="8"/>
  <c r="E52" i="8"/>
  <c r="D52" i="8"/>
  <c r="C52" i="8"/>
  <c r="H47" i="8"/>
  <c r="G47" i="8"/>
  <c r="F47" i="8"/>
  <c r="E47" i="8"/>
  <c r="D47" i="8"/>
  <c r="C47" i="8"/>
  <c r="D27" i="8"/>
  <c r="E27" i="8" s="1"/>
  <c r="D26" i="8"/>
  <c r="E26" i="8" s="1"/>
  <c r="E24" i="8"/>
  <c r="F24" i="8" s="1"/>
  <c r="G24" i="8" s="1"/>
  <c r="H24" i="8" s="1"/>
  <c r="D24" i="8"/>
  <c r="D23" i="8"/>
  <c r="E23" i="8" s="1"/>
  <c r="F23" i="8" s="1"/>
  <c r="G23" i="8" s="1"/>
  <c r="H23" i="8" s="1"/>
  <c r="E22" i="8"/>
  <c r="F22" i="8" s="1"/>
  <c r="G22" i="8" s="1"/>
  <c r="H22" i="8" s="1"/>
  <c r="D22" i="8"/>
  <c r="D21" i="8"/>
  <c r="E21" i="8" s="1"/>
  <c r="F21" i="8" s="1"/>
  <c r="G21" i="8" s="1"/>
  <c r="H21" i="8" s="1"/>
  <c r="H19" i="8"/>
  <c r="D19" i="8"/>
  <c r="E19" i="8" s="1"/>
  <c r="F19" i="8" s="1"/>
  <c r="H18" i="8"/>
  <c r="D18" i="8"/>
  <c r="E18" i="8" s="1"/>
  <c r="F18" i="8" s="1"/>
  <c r="K14" i="6"/>
  <c r="K21" i="6" s="1"/>
  <c r="K20" i="6" s="1"/>
  <c r="L14" i="6"/>
  <c r="L21" i="6" s="1"/>
  <c r="L20" i="6" s="1"/>
  <c r="I20" i="6"/>
  <c r="J20" i="6"/>
  <c r="F20" i="6"/>
  <c r="H21" i="6"/>
  <c r="I21" i="6"/>
  <c r="J21" i="6"/>
  <c r="G22" i="6"/>
  <c r="H22" i="6"/>
  <c r="I22" i="6"/>
  <c r="J22" i="6"/>
  <c r="K22" i="6"/>
  <c r="L22" i="6"/>
  <c r="F22" i="6"/>
  <c r="F21" i="6"/>
  <c r="E19" i="4"/>
  <c r="F19" i="4"/>
  <c r="G19" i="4"/>
  <c r="H19" i="4"/>
  <c r="D19" i="4"/>
  <c r="H20" i="6" l="1"/>
  <c r="A14" i="3"/>
  <c r="G15" i="6" l="1"/>
  <c r="J14" i="6"/>
  <c r="H14" i="6"/>
  <c r="J13" i="6"/>
  <c r="I13" i="6"/>
  <c r="L12" i="6"/>
  <c r="K12" i="6"/>
  <c r="J12" i="6"/>
  <c r="H12" i="6"/>
  <c r="A45" i="3"/>
  <c r="A44" i="3"/>
  <c r="A43" i="3"/>
  <c r="A42" i="3"/>
  <c r="A41" i="3"/>
  <c r="A40" i="3"/>
  <c r="A39" i="3"/>
  <c r="L36" i="3"/>
  <c r="L35" i="3"/>
  <c r="L34" i="3"/>
  <c r="L33" i="3"/>
  <c r="K36" i="3"/>
  <c r="K35" i="3"/>
  <c r="K34" i="3"/>
  <c r="K33" i="3"/>
  <c r="J36" i="3"/>
  <c r="J35" i="3"/>
  <c r="J34" i="3"/>
  <c r="J33" i="3"/>
  <c r="I36" i="3"/>
  <c r="I35" i="3"/>
  <c r="I34" i="3"/>
  <c r="I33" i="3"/>
  <c r="F35" i="3"/>
  <c r="H36" i="3"/>
  <c r="H35" i="3"/>
  <c r="H34" i="3"/>
  <c r="H33" i="3"/>
  <c r="G36" i="3"/>
  <c r="G35" i="3"/>
  <c r="G34" i="3"/>
  <c r="G33" i="3"/>
  <c r="F36" i="3"/>
  <c r="F34" i="3"/>
  <c r="F33" i="3"/>
  <c r="E36" i="3"/>
  <c r="E35" i="3"/>
  <c r="E34" i="3"/>
  <c r="E33" i="3"/>
  <c r="A32" i="3"/>
  <c r="L31" i="3"/>
  <c r="L30" i="3"/>
  <c r="L29" i="3"/>
  <c r="L28" i="3"/>
  <c r="L27" i="3"/>
  <c r="K31" i="3"/>
  <c r="K30" i="3"/>
  <c r="K29" i="3"/>
  <c r="K28" i="3"/>
  <c r="K27" i="3"/>
  <c r="J31" i="3"/>
  <c r="J30" i="3"/>
  <c r="J29" i="3"/>
  <c r="J28" i="3"/>
  <c r="J27" i="3"/>
  <c r="I31" i="3"/>
  <c r="I30" i="3"/>
  <c r="I29" i="3"/>
  <c r="I28" i="3"/>
  <c r="I27" i="3"/>
  <c r="H31" i="3"/>
  <c r="H30" i="3"/>
  <c r="H29" i="3"/>
  <c r="H28" i="3"/>
  <c r="H27" i="3"/>
  <c r="G31" i="3"/>
  <c r="G30" i="3"/>
  <c r="G29" i="3"/>
  <c r="G28" i="3"/>
  <c r="G27" i="3"/>
  <c r="F28" i="3"/>
  <c r="F29" i="3"/>
  <c r="F30" i="3"/>
  <c r="F31" i="3"/>
  <c r="F27" i="3"/>
  <c r="E31" i="3"/>
  <c r="E30" i="3"/>
  <c r="E29" i="3"/>
  <c r="E28" i="3"/>
  <c r="E27" i="3"/>
  <c r="A26" i="3"/>
  <c r="L25" i="3"/>
  <c r="L24" i="3"/>
  <c r="L23" i="3"/>
  <c r="K25" i="3"/>
  <c r="K24" i="3"/>
  <c r="K23" i="3"/>
  <c r="J25" i="3"/>
  <c r="J24" i="3"/>
  <c r="J23" i="3"/>
  <c r="I25" i="3"/>
  <c r="I24" i="3"/>
  <c r="I23" i="3"/>
  <c r="H25" i="3"/>
  <c r="H24" i="3"/>
  <c r="H23" i="3"/>
  <c r="G25" i="3"/>
  <c r="G24" i="3"/>
  <c r="G23" i="3"/>
  <c r="F25" i="3"/>
  <c r="F24" i="3"/>
  <c r="F23" i="3"/>
  <c r="E25" i="3"/>
  <c r="E24" i="3"/>
  <c r="E23" i="3"/>
  <c r="A19" i="3"/>
  <c r="A21" i="3"/>
  <c r="L20" i="3"/>
  <c r="K20" i="3"/>
  <c r="J20" i="3"/>
  <c r="I20" i="3"/>
  <c r="H20" i="3"/>
  <c r="G20" i="3"/>
  <c r="F20" i="3"/>
  <c r="E20" i="3"/>
  <c r="L18" i="3"/>
  <c r="L17" i="3"/>
  <c r="L16" i="3"/>
  <c r="L15" i="3"/>
  <c r="K18" i="3"/>
  <c r="K17" i="3"/>
  <c r="K16" i="3"/>
  <c r="K15" i="3"/>
  <c r="J18" i="3"/>
  <c r="J17" i="3"/>
  <c r="J16" i="3"/>
  <c r="J15" i="3"/>
  <c r="I18" i="3"/>
  <c r="I17" i="3"/>
  <c r="I16" i="3"/>
  <c r="I15" i="3"/>
  <c r="H18" i="3"/>
  <c r="H17" i="3"/>
  <c r="H16" i="3"/>
  <c r="H15" i="3"/>
  <c r="G18" i="3"/>
  <c r="G17" i="3"/>
  <c r="G16" i="3"/>
  <c r="G15" i="3"/>
  <c r="F18" i="3"/>
  <c r="F17" i="3"/>
  <c r="F16" i="3"/>
  <c r="F15" i="3"/>
  <c r="E18" i="3"/>
  <c r="E17" i="3"/>
  <c r="E16" i="3"/>
  <c r="E15" i="3"/>
  <c r="L13" i="3"/>
  <c r="L12" i="3"/>
  <c r="L11" i="3"/>
  <c r="L10" i="3"/>
  <c r="K13" i="3"/>
  <c r="K12" i="3"/>
  <c r="K11" i="3"/>
  <c r="K10" i="3"/>
  <c r="J13" i="3"/>
  <c r="J12" i="3"/>
  <c r="J11" i="3"/>
  <c r="J10" i="3"/>
  <c r="I13" i="3"/>
  <c r="I12" i="3"/>
  <c r="I11" i="3"/>
  <c r="I10" i="3"/>
  <c r="H13" i="3"/>
  <c r="H12" i="3"/>
  <c r="H11" i="3"/>
  <c r="H10" i="3"/>
  <c r="G13" i="3"/>
  <c r="G12" i="3"/>
  <c r="G11" i="3"/>
  <c r="G10" i="3"/>
  <c r="F11" i="3"/>
  <c r="F12" i="3"/>
  <c r="F13" i="3"/>
  <c r="F10" i="3"/>
  <c r="E13" i="3"/>
  <c r="E12" i="3"/>
  <c r="E11" i="3"/>
  <c r="E10" i="3"/>
  <c r="B17" i="7" l="1"/>
  <c r="G18" i="7"/>
  <c r="E18" i="7"/>
  <c r="F18" i="7" l="1"/>
  <c r="D12" i="4"/>
  <c r="I14" i="6"/>
  <c r="I12" i="6"/>
  <c r="H13" i="6" l="1"/>
  <c r="G14" i="6"/>
  <c r="G12" i="6"/>
  <c r="C18" i="7" l="1"/>
  <c r="G13" i="6"/>
  <c r="G21" i="6" s="1"/>
  <c r="G20" i="6" s="1"/>
  <c r="D18" i="7"/>
  <c r="B18" i="7" l="1"/>
</calcChain>
</file>

<file path=xl/sharedStrings.xml><?xml version="1.0" encoding="utf-8"?>
<sst xmlns="http://schemas.openxmlformats.org/spreadsheetml/2006/main" count="312" uniqueCount="230">
  <si>
    <t>Администрация города Реутов Московской области</t>
  </si>
  <si>
    <t>Сроки реализации подпрограммы</t>
  </si>
  <si>
    <t>2015-2019 годы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</si>
  <si>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</si>
  <si>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</si>
  <si>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</si>
  <si>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</si>
  <si>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</si>
  <si>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</si>
  <si>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</si>
  <si>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Всего: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</si>
  <si>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</si>
  <si>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</si>
  <si>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</si>
  <si>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</si>
  <si>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</si>
  <si>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</si>
  <si>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</si>
  <si>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</si>
  <si>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Планируемый объем финансирования на пешение данной задачи (тыс. руб.)</t>
  </si>
  <si>
    <t>-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</si>
  <si>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</si>
  <si>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</si>
  <si>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</si>
  <si>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</si>
  <si>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</si>
  <si>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</si>
  <si>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</si>
  <si>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</si>
  <si>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</si>
  <si>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</si>
  <si>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</si>
  <si>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</si>
  <si>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Наименование муниципальной программы</t>
  </si>
  <si>
    <t>Цели муниципальной программы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</si>
  <si>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</si>
  <si>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</si>
  <si>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</si>
  <si>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</si>
  <si>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</si>
  <si>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</si>
  <si>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 xml:space="preserve">Бюджет городского округа Реутов                     </t>
  </si>
  <si>
    <t>2015-2019</t>
  </si>
  <si>
    <t>2015-2020</t>
  </si>
  <si>
    <t>ПАСПОРТ МУНИЦИПАЛЬНОЙ ПРОГРАММЫ ГОРОДСКОГО ОКРУГА РЕУТОВ "ЭНЕРГОСБЕРЕЖЕНИЕ И ПОВЫШЕНИЕ ЭНЕРГЕТИЧЕСКОЙ ЭФФЕКТИВНОСТИ", НА 2015-2019 ГОДЫ.</t>
  </si>
  <si>
    <t>Энергосбережение и повышение энергетической эффективности, на 2015-2019 годы</t>
  </si>
  <si>
    <t>Планируемые результаты реализации программы</t>
  </si>
  <si>
    <t>1) Проведение комплекса организационно-правовых мероприятий по управлению энергосбережением, в том числе создание системы показателей, характеризующих энергетическую эффективность при производстве, передаче и потреблении энергетических ресурсов, их мониторинга, а также сбора и анализа информации об энергоёмкости экономики территории;
2) Расширение практики применения энергосберегающих технологий при модернизации, реконструкции и капитальном ремонте основных фондов; 
3) Обеспечение учета всего объема потребляемых энергетических ресурсов;
4) Нормирование и установление обоснованных лимитов потребления энергетических ресурсов.</t>
  </si>
  <si>
    <t>ПЛАНИРУЕМЫЕ РЕЗУЛЬТАТЫ РЕАЛИЗАЦИИ МУНИЦИПАЛЬНОЙ ПРОГРАММЫ ГОРОДСКОГО ОКРУГА РЕУТОВ "ЭНЕРГОСБЕРЕЖЕНИЕ И ПОВЫШЕНИЕ ЭНЕРГЕТИЧЕСКОЙ ЭФФЕКТИВНОСТИ" НА 2015-2019 ГОДЫ.</t>
  </si>
  <si>
    <t>Повышение энергетической эффективности при производстве, передаче и потреблении энергетических ресурсов в городе, за счет снижения удельных показателей энергоемкости и энергопотребления предприятий и организаций, создание условий для перевода экономики бюджетной сферы городского округа Реутов на энергосберегающий путь развития.</t>
  </si>
  <si>
    <t>ПРЕДСТАВЛЕНИЕ ОБОСНОВАНИЯ ФИНАНСОВЫХ РЕСУРСОВ, НЕОБХОДИМЫХ ДЛЯ РЕАЛИЗАЦИИ МЕРОПРИЯТИЙ ПРОГРАММЫ "ЭНЕРГОСБЕРЕЖЕНИЕ И ПОВЫШЕНИЕ ЭНЕРГЕТИЧЕСКОЙ ЭФФЕКТИВНОСТИ" НА 2015-2019 ГОДЫ.</t>
  </si>
  <si>
    <t>Наименование мероприятия программы</t>
  </si>
  <si>
    <t>Софинансирование работ по установке общедомовых приборов учета энергетических ресурсов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</si>
  <si>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</si>
  <si>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(ГАЗ)</t>
  </si>
  <si>
    <t>Итого:</t>
  </si>
  <si>
    <t>Приложение № 2 к Программе</t>
  </si>
  <si>
    <t>На основании собрания собственников многоквартирного дома.</t>
  </si>
  <si>
    <t>На основании заявления жильца, проживающего в квартире, относящейся к муниципальной сосбвтенности</t>
  </si>
  <si>
    <t>ПЕРЕЧЕНЬ МЕРОПРИЯТИЙ ПОДПРОГРАММЫ "ЭНЕРГОСБЕРЕЖЕНИЕ И ПОВЫШЕНИЕ ЭНЕРГЕТИЧЕСКОЙ ЭФФЕКТИВНОСТИ" НА 2015-2019 ГОДЫ.</t>
  </si>
  <si>
    <t>Расчет осуществлен на основании локального сметного расчета на 1 единицу установки из расчета:
625 мун. Квартир * 1 прибора * 8,0 тыс. руб. = 5 000,00 тыс. руб.</t>
  </si>
  <si>
    <t>Заместитель Главы Администрации города Реутов, курирующий вопросы ЖКХ</t>
  </si>
  <si>
    <t>Расчет осуществлен на основании локального сметного расчета на 1 единицу установки из расчета:
897 мун. Квартир * 2,5 прибора * 6,0 тыс. руб. = 13 455,00 тыс. руб.</t>
  </si>
  <si>
    <t>Обеспечение МКД общедомовыми приборами учета, оплата в части муниципальной собственности</t>
  </si>
  <si>
    <t>Установка индивидуальных приборов учета (ГВС,ХВС) в муниципальной собственности</t>
  </si>
  <si>
    <t>Установка индивидуальных приборов учета на газ в муниципальной собственности</t>
  </si>
  <si>
    <t>Расчет в Приложении к Программе (14 513,88 тыс. руб.)</t>
  </si>
  <si>
    <t>Общие показатели:</t>
  </si>
  <si>
    <t>Внебюджетные источники</t>
  </si>
  <si>
    <t>Информационные мероприятия по положениям Федерального законодательства в области энергосбережения.</t>
  </si>
  <si>
    <t>Информирование ответственных лиц об изменениях законодательства в области энергосбережения</t>
  </si>
  <si>
    <t xml:space="preserve">Расширение практики применения энергосберегающих технологий при модернизации, реконструкции и капитальном ремонте основных фондов; </t>
  </si>
  <si>
    <t>1. Обеспечение учета всего объема потребляемых энергетических ресурсов
2. Нормирование и установление обоснованных лимитов потребления энергетических ресурсов</t>
  </si>
  <si>
    <t>Проведение комплекса организационно-правовых мероприятий по управлению энергосбережением, в том числе создание системы показателей, характеризующих энергетическую эффективность при производстве, передаче и потреблении энергетических ресурсов, их мониторинга, а также сбора и анализа информации об энергоёмкости экономики территории;</t>
  </si>
  <si>
    <t>Наименование индикатора</t>
  </si>
  <si>
    <t>2014 год</t>
  </si>
  <si>
    <t>п1</t>
  </si>
  <si>
    <t>объем потребления (использования) на территории муниципального образования электрической энергии, расчеты за которую осуществляются с использованием приборов учета, тыс. кВт•ч;</t>
  </si>
  <si>
    <t>п2</t>
  </si>
  <si>
    <t>общий объем потребления (использования) на территории муниципального образования электрической энергии, тыс. кВт•ч.</t>
  </si>
  <si>
    <t>п3</t>
  </si>
  <si>
    <t>объем потребления (использования) на территории муниципального образования тепловой энергии, расчеты за которую осуществляются с использованием приборов учета, Гкал;</t>
  </si>
  <si>
    <t>п4</t>
  </si>
  <si>
    <t>общий объем потребления (использования) на территории муниципального образования тепловой энергии, Гкал.</t>
  </si>
  <si>
    <t>п5</t>
  </si>
  <si>
    <t>объем потребления (использования) на территории муниципального образования холодной воды, расчеты за которую осуществляются с использованием приборов учета, тыс. куб. м;</t>
  </si>
  <si>
    <t>п6</t>
  </si>
  <si>
    <t>общий объем потребления (использования) на территории муниципального образования холодной воды, тыс. куб. м.</t>
  </si>
  <si>
    <t>п7</t>
  </si>
  <si>
    <t>объем потребления (использования) на территории муниципального образования горячей воды, расчеты за которую осуществляются с использованием приборов учета, тыс. куб. м;</t>
  </si>
  <si>
    <t>п8</t>
  </si>
  <si>
    <t>общий объем потребления (использования) на территории муниципального образования горячей воды, тыс. куб. м.</t>
  </si>
  <si>
    <t>п9</t>
  </si>
  <si>
    <t>объем потребления (использования) на территории муниципального образования природного газа, расчеты за который осуществляются с использованием приборов учета, тыс. куб. м;</t>
  </si>
  <si>
    <t>п10</t>
  </si>
  <si>
    <t>общий объем потребления (использования) на территории муниципального образования природного газа, тыс. куб. м.</t>
  </si>
  <si>
    <t>п11</t>
  </si>
  <si>
    <t>объем производства энергетических ресурсов с использованием возобновляемых источников энергии и (или) вторичных энергетических ресурсов на территории муниципального образования, т у.т.;</t>
  </si>
  <si>
    <t>п12</t>
  </si>
  <si>
    <t>общий объем энергетических ресурсов, произведенных на территории муниципального образования, т у.т.</t>
  </si>
  <si>
    <t>п13</t>
  </si>
  <si>
    <t>объем потребления электрической энергии в органах местного самоуправления и муниципальных учреждениях, кВт•ч;</t>
  </si>
  <si>
    <t>п13э</t>
  </si>
  <si>
    <t>объем потребления электрической энергии в органах местного самоуправления и муниципальных учреждениях, расчеты за которую осуществляются с использованием приборов учета, кВт•ч;</t>
  </si>
  <si>
    <t>п14</t>
  </si>
  <si>
    <t>площадь размещения органов местного самоуправления и муниципальных учреждений, кв. м.</t>
  </si>
  <si>
    <t>п15</t>
  </si>
  <si>
    <t>объем потребления тепловой энергии в органах местного самоуправления и муниципальных учреждениях, Гкал;</t>
  </si>
  <si>
    <t>п15т</t>
  </si>
  <si>
    <t>объем потребления тепловой энергии в органах местного самоуправления и муниципальных учреждениях, расчеты за которую осуществляются с использованием приборов учета, Гкал</t>
  </si>
  <si>
    <t>п16</t>
  </si>
  <si>
    <t>объем потребления холодной воды в органах местного самоуправления и муниципальных учреждениях, куб. м;</t>
  </si>
  <si>
    <t>п16хв</t>
  </si>
  <si>
    <t>объем потребления холодной воды в органах местного самоуправления и муниципальных учреждениях, расчеты за которую осуществляются с использованием приборов учета, куб.м.</t>
  </si>
  <si>
    <t>п17</t>
  </si>
  <si>
    <t>количество работников органов местного самоуправления и муниципальных учреждений, чел.</t>
  </si>
  <si>
    <t>п18</t>
  </si>
  <si>
    <t>объем потребления горячей воды в органах местного самоуправления и муниципальных учреждениях, куб. м;</t>
  </si>
  <si>
    <t>п18гв</t>
  </si>
  <si>
    <t>объем потребления горячей воды в органах местного самоуправления и муниципальных учреждениях, расчеты за которую осуществляются с использованием приборов учета, куб.м.</t>
  </si>
  <si>
    <t>п19</t>
  </si>
  <si>
    <t>объем потребления природного газа в органах местного самоуправления и муниципальных учреждениях, куб. м;</t>
  </si>
  <si>
    <t>п19г</t>
  </si>
  <si>
    <t>объем потребления природного газа в органах местного самоуправления и муниципальных учреждениях, расчеты за который осуществляются с использованием приборов учета, куб.м.</t>
  </si>
  <si>
    <t>п20</t>
  </si>
  <si>
    <t>планируемая экономия энергетических ресурсов и воды в стоимостном выражении в результате реализации энергосервисных договоров (контрактов), заключенных органами местного самоуправления и муниципальными учреждениями, тыс. руб.;</t>
  </si>
  <si>
    <t>п21</t>
  </si>
  <si>
    <t>объем бюджетных ассигнований, предусмотренный в местном бюджете на реализацию муниципальной программы в области энергосбережения и повышения энергетической эффективности в отчетном году, тыс. руб.</t>
  </si>
  <si>
    <t>п22</t>
  </si>
  <si>
    <t>объем потребления (использования) тепловой энергии в многоквартирных домах, расположенных на территории муниципального образования, Гкал;</t>
  </si>
  <si>
    <t>п22т</t>
  </si>
  <si>
    <t>объем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Гкал</t>
  </si>
  <si>
    <t>п23</t>
  </si>
  <si>
    <t>площадь многоквартирных домов на территории муниципального образования, кв. м.</t>
  </si>
  <si>
    <t>п24</t>
  </si>
  <si>
    <t>объем потребления (использования) холодной воды в многоквартирных домах, расположенных на территории муниципального образования, куб. м;</t>
  </si>
  <si>
    <t>п24хв</t>
  </si>
  <si>
    <t>объем холодной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 воды, потребляемой (используемой) в многоквартирных домах на территории муниципального образования, куб.м</t>
  </si>
  <si>
    <t>п25</t>
  </si>
  <si>
    <t>количество жителей, проживающих в многоквартирных домах, расположенных на территории муниципального образования, чел.</t>
  </si>
  <si>
    <t>п26</t>
  </si>
  <si>
    <t>объем потребления (использования) горячей воды в многоквартирных домах, расположенных на территории муниципального образования, куб. м;</t>
  </si>
  <si>
    <t>п26гв</t>
  </si>
  <si>
    <t>объем горячей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 воды, потребляемой (используемой) в многоквартирных домах на территории муниципального образования, куб.м</t>
  </si>
  <si>
    <t>п27</t>
  </si>
  <si>
    <t>объем потребления (использования) электрической энергии в многоквартирных домах, расположенных на территории муниципального образования, кВт•ч;</t>
  </si>
  <si>
    <t>п27э</t>
  </si>
  <si>
    <t>объем электрической 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кВт*ч</t>
  </si>
  <si>
    <t>п28</t>
  </si>
  <si>
    <t>объем потребления (использования) природного газа в многоквартирных домах с индивидуальными системами газового отопления, расположенных на территории муниципального образования, тыс. куб. м;</t>
  </si>
  <si>
    <t>п29</t>
  </si>
  <si>
    <t>площадь многоквартирных домов с индивидуальными системами газового отопления на территории муниципального образования, кв. м.</t>
  </si>
  <si>
    <t>п30</t>
  </si>
  <si>
    <t>объем природного газа, потребляемого (используемого) в многоквартирных домах с иными системами теплоснабжения, расположенных на территории муниципального образования, тыс. куб. м;</t>
  </si>
  <si>
    <t>п30г</t>
  </si>
  <si>
    <t>объем природного газа, потребляемого (используемого) в многоквартирных домах, расчеты за который осуществляются с использованием индивидуальных и общих (для коммунальной квартиры) приборов учета, тыс. куб.м</t>
  </si>
  <si>
    <t>п31</t>
  </si>
  <si>
    <t>количество жителей, проживающих в многоквартирных домах с иными системами теплоснабжения на территории муниципального образования, чел.</t>
  </si>
  <si>
    <t>п32</t>
  </si>
  <si>
    <t>суммарный объем потребления (использования) энергетических ресурсов в многоквартирных домах, расположенных на территории муниципального образования, т у.т.;</t>
  </si>
  <si>
    <t>п33</t>
  </si>
  <si>
    <t>объем потребления топлива на выработку тепловой энергии тепловыми электростанциями на территории муниципального образования, т у.т.;</t>
  </si>
  <si>
    <t>п34</t>
  </si>
  <si>
    <t>объем выработки тепловой энергии тепловыми электростанциями на территории муниципального образования, млн. Гкал.</t>
  </si>
  <si>
    <t>п35</t>
  </si>
  <si>
    <t>объем потребления топлива на выработку тепловой энергии котельными на территории муниципального образования, т у.т.;</t>
  </si>
  <si>
    <t>п36</t>
  </si>
  <si>
    <t xml:space="preserve">объем выработки тепловой энергии котельными на территории муниципального образования, Гкал. </t>
  </si>
  <si>
    <t>п37</t>
  </si>
  <si>
    <t>объем потребления электрической энергии для передачи тепловой энергии в системах теплоснабжения на территории муниципального образования, тыс. кВт•ч;</t>
  </si>
  <si>
    <t>п38</t>
  </si>
  <si>
    <t xml:space="preserve">объем транспортировки теплоносителя в системе теплоснабжения на территории муниципального образования, тыс. куб. м. </t>
  </si>
  <si>
    <t>п39</t>
  </si>
  <si>
    <t xml:space="preserve"> объем потерь тепловой энергии при ее передаче на территории муниципального образования, Гкал;</t>
  </si>
  <si>
    <t>п40</t>
  </si>
  <si>
    <t>общий объем передаваемой тепловой энергии на территории муниципального образования, Гкал.</t>
  </si>
  <si>
    <t>п41</t>
  </si>
  <si>
    <t>объем потерь воды при ее передаче на территории муниципального образования, тыс. куб. м;</t>
  </si>
  <si>
    <t>п42</t>
  </si>
  <si>
    <t>общий объем потребления (использования) на территории муниципального образования горячей воды, тыс. куб. м;</t>
  </si>
  <si>
    <t>п43</t>
  </si>
  <si>
    <t>п44</t>
  </si>
  <si>
    <t>объем потребления электрической энергии для передачи воды в системах водоснабжения на территории муниципального образования, тыс. кВт•ч;</t>
  </si>
  <si>
    <t>п45</t>
  </si>
  <si>
    <t>п46</t>
  </si>
  <si>
    <t>п47</t>
  </si>
  <si>
    <t>п48</t>
  </si>
  <si>
    <t>объем потребления электрической энергии в системах водоотведения на территории муниципального образования, тыс. кВт•ч;</t>
  </si>
  <si>
    <t>п49</t>
  </si>
  <si>
    <t>общий объем водоотведенной воды на территории муниципального образования, куб. м.</t>
  </si>
  <si>
    <t>п50</t>
  </si>
  <si>
    <t>объем потребления электрической энергии в системах уличного освещения на территории муниципального образования, кВт•ч;</t>
  </si>
  <si>
    <t>п51</t>
  </si>
  <si>
    <t>общая площадь уличного освещения территории муниципального образования на конец года, кв. м.</t>
  </si>
  <si>
    <t>п52</t>
  </si>
  <si>
    <t>Количестов муниципальных учреждений, в отношении которых проведено обязательное энергетическое обследование,ед</t>
  </si>
  <si>
    <t>п53</t>
  </si>
  <si>
    <t>Общее количество муниципальных учреждений, ед</t>
  </si>
  <si>
    <t>ИНДИКАТОРЫ ДЛЯ РАСЧЕТА ПОКАЗАТЕЛЕЙ:</t>
  </si>
  <si>
    <t>Приложение № 4 к Программе</t>
  </si>
  <si>
    <t>Модернизация систем уличного освещения</t>
  </si>
  <si>
    <t>Расчет на основании локальнго сметного расчета</t>
  </si>
  <si>
    <t>Средства бюджета Московской области, Бюджет городского округа Реутов</t>
  </si>
  <si>
    <t>Мероприятие финансируется в рамках муниципальной программы Управления образования Администрации города Реутов "Развитие образования и воспитание в городе Реутов на 2015-2019 годы", Подпрограмма "Дошкольное образование", п.3.5</t>
  </si>
  <si>
    <t>Мероприятие финансируется в рамках муниципальной программы Управления образования Администрации города Реутов "Развитие образования и воспитание в городе Реутов на 2015-2019 годы" Подпрограмма "Общее образование", п.4.1.</t>
  </si>
  <si>
    <t>Организация капитального ремонта, текущего ремонта в дошкольных и образовательных учреждениях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</si>
  <si>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</si>
  <si>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Мероприятие финансируется в рамках муниципальной программы городского округа Реутов "Содержание и развитие жилищно-коммунального хозяйства", на 2015-2019 годы, подпрограмма "Капитальный ремонт объектов жилищно-коммунального хозяйства".</t>
  </si>
  <si>
    <t>Средства бюджета Московской области, Бюджет городского округа Реутов, средства Федерального бюджета (Фонда реформирования жилищно-коммунального хозяйства) , средства Фонда капитального ремонта общего имущества многоквартирных домов Московской области (средства собственников)</t>
  </si>
  <si>
    <t>Проведение капитального, текущего ремонта, ремонта и установки огражений, ремонта кровель, замену оконных конструкций\ в муниципальных общеобразовательных организаций</t>
  </si>
  <si>
    <t>Проведение капитального, текущего ремонта, ремонта и установки огражений, ремонта кровель, замену оконных конструкций в муниципальных общеобразовательных организаций</t>
  </si>
  <si>
    <t>В рамках финансово-хозяйственной деятельности МУП "Озеленение и благоустройство"</t>
  </si>
  <si>
    <t>Управление жилищно-коммунального хозяйства и потребительского рынка Администрации города Реутов</t>
  </si>
  <si>
    <t>Управление образования Администрации города Реутов</t>
  </si>
  <si>
    <t>Модернизация систем уличного освещения на территории гордского округа Реутов в целях экономии энергетических ресурсов</t>
  </si>
  <si>
    <t>Проведение капитального ремонта в целях экономии энергетических ресурсов</t>
  </si>
  <si>
    <t>п.54</t>
  </si>
  <si>
    <t>Общее количество современных энергоэффективных светильников наружного освещения, ед</t>
  </si>
  <si>
    <t>п 55</t>
  </si>
  <si>
    <t>Общее количество светильников наружного освещения</t>
  </si>
  <si>
    <t>кВт•ч/кв.м</t>
  </si>
  <si>
    <t>Удельный расход ЭЭ в многоквартирных домах  (в расчёте на 1 кв.метр общей площади)</t>
  </si>
  <si>
    <t>Доля современных энергоэффективных светильников в общем количестве светильников наружного освещения</t>
  </si>
  <si>
    <t>%</t>
  </si>
  <si>
    <t>Снижение смертности при дорожно-транспортных происшествиях на автомобильных дорогах, за счет доведения уровня осещенности до нормативного 0%.</t>
  </si>
  <si>
    <t>Доля аварийных опор и опор со сверхнормативным сроком службы в общем количестве опор наружного освещения 0%</t>
  </si>
  <si>
    <t>1) Завершить процесс установки общедомовых приборов учета телоснабжения, горячего и холодного водоснабжения, газоснабжения во всех многоквартирных домах городского округа Реутов;
2) Установить индивидуальные приборы учета ГВС и ХВС и Газа в муниципальной собственности;
3) Снизить удельную величину потребления энергоресурсов в городском округе Реутов, путем проведения капитального ремонта в бюджетной сфере и в жилищном фонде</t>
  </si>
  <si>
    <t>Приложение № 5 к Программе</t>
  </si>
  <si>
    <t>Приложение №3 к Программе</t>
  </si>
  <si>
    <t>Приложение № 6 к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</si>
</sst>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0" fontId="1" fillId="0" borderId="1" xfId="0" applyNumberFormat="1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/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4" fontId="5" fillId="0" borderId="0" xfId="0" applyNumberFormat="1" applyFont="1"/>
    <xf numFmtId="4" fontId="7" fillId="0" borderId="0" xfId="0" applyNumberFormat="1" applyFont="1"/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63;&#1040;&#1071;/&#1046;&#1050;&#1061;/&#1040;&#1076;&#1084;&#1080;&#1085;&#1080;&#1089;&#1090;&#1088;&#1072;&#1094;&#1080;&#1103;/&#1052;&#1091;&#1085;&#1080;&#1094;&#1080;&#1087;&#1072;&#1083;&#1100;&#1085;&#1099;&#1077;%20&#1087;&#1088;&#1086;&#1075;&#1088;&#1072;&#1084;&#1084;&#1099;/2015-2019%20&#1075;&#1086;&#1076;&#1099;/&#1069;&#1085;&#1077;&#1088;&#1085;&#1086;&#1089;&#1073;&#1077;&#1088;&#1077;&#1078;&#1077;&#1085;&#1080;&#1077;/&#1060;&#1086;&#1088;&#108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оказатели"/>
      <sheetName val="Индикаторы"/>
      <sheetName val="Мероприятия"/>
    </sheetNames>
    <sheetDataSet>
      <sheetData sheetId="0">
        <row r="7">
          <cell r="B7" t="str">
            <v>Доля объема ТЭ, расчёты за которую осуществляются с использованием приборов учёта, в общем объёме ТЭ, потребляемой на территории МО</v>
          </cell>
          <cell r="D7" t="str">
            <v>%</v>
          </cell>
          <cell r="E7">
            <v>0.81999827653784252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Доля объема холодной воды , расчёты за которую осуществляются с использованием приборов учёта, в общем объёме холодной воды, потребляемой на территории МО</v>
          </cell>
          <cell r="E8">
            <v>0.8699917033317619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Доля объема горячей воды, расчёты за которую осуществляются с использованием приборов учёта, в общем объёме горячей воды, потребляемой на территории МО</v>
          </cell>
          <cell r="E9">
            <v>0.84995663486556816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0">
          <cell r="B10" t="str">
            <v>Доля объема природного газа, расчёты за которую осуществляются с использованием приборов учёта, в общем объёме ЭЭ, потребляемой на территории МО</v>
          </cell>
          <cell r="E10">
            <v>0.92371763824308661</v>
          </cell>
          <cell r="F10">
            <v>0.92472641784213372</v>
          </cell>
          <cell r="G10">
            <v>0.92555348834140694</v>
          </cell>
          <cell r="H10">
            <v>0.926577962425014</v>
          </cell>
          <cell r="I10">
            <v>0.92758944775732444</v>
          </cell>
          <cell r="J10">
            <v>0.92774717082295388</v>
          </cell>
        </row>
        <row r="12">
          <cell r="A12" t="str">
            <v>Целевые показатели в области энергосбережения и повышения энергетической эффективности в муниципальном секторе :</v>
          </cell>
        </row>
        <row r="15">
          <cell r="B15" t="str">
            <v>Удельный расход ЭЭ  на снабжение органов местного самоуправления и муниципальных учреждений (в расчёте на 1 кв. метр   общей площади)</v>
          </cell>
          <cell r="D15" t="str">
            <v>кВт·ч/кв. м</v>
          </cell>
          <cell r="E15">
            <v>20.291333333333334</v>
          </cell>
          <cell r="F15">
            <v>19.694529411764709</v>
          </cell>
          <cell r="G15">
            <v>18.502492105263162</v>
          </cell>
          <cell r="H15">
            <v>17.075157000000004</v>
          </cell>
          <cell r="I15">
            <v>16.295454545454547</v>
          </cell>
          <cell r="J15">
            <v>15.898695652173913</v>
          </cell>
        </row>
        <row r="16">
          <cell r="B16" t="str">
            <v>Удельный расход ТЭ  на снабжение органов местного самоуправления и муниципальных учреждений (в расчёте на 1 кв. метр   общей площади)</v>
          </cell>
          <cell r="D16" t="str">
            <v>Гкал/кв. м</v>
          </cell>
          <cell r="E16">
            <v>0.19266666666666668</v>
          </cell>
          <cell r="F16">
            <v>0.19209999999999997</v>
          </cell>
          <cell r="G16">
            <v>0.19078563157894735</v>
          </cell>
          <cell r="H16">
            <v>0.18987712857142858</v>
          </cell>
          <cell r="I16">
            <v>0.18849620400000003</v>
          </cell>
          <cell r="J16">
            <v>0.18210372403826089</v>
          </cell>
        </row>
        <row r="17">
          <cell r="B17" t="str">
            <v>Удельный расход холодной воды  на снабжение органов местного самоуправления и муниципальных учреждений (в расчёте на 1человека)</v>
          </cell>
          <cell r="D17" t="str">
            <v>куб. м/чел</v>
          </cell>
          <cell r="E17">
            <v>26.739130434782609</v>
          </cell>
          <cell r="F17">
            <v>24.83653846153846</v>
          </cell>
          <cell r="G17">
            <v>24.395</v>
          </cell>
          <cell r="H17">
            <v>23.758987499999996</v>
          </cell>
          <cell r="I17">
            <v>23.37556659827586</v>
          </cell>
          <cell r="J17">
            <v>22.980519522764997</v>
          </cell>
        </row>
        <row r="18">
          <cell r="B18" t="str">
            <v>Удельный расход горячей воды  на снабжение органов местного самоуправления и муниципальных учреждений (в расчёте на 1человека)</v>
          </cell>
          <cell r="D18" t="str">
            <v>куб. м/чел</v>
          </cell>
          <cell r="E18">
            <v>8.7391304347826093</v>
          </cell>
          <cell r="F18">
            <v>8.5038461538461547</v>
          </cell>
          <cell r="G18">
            <v>8.4345555555555549</v>
          </cell>
          <cell r="H18">
            <v>8.1333214285714277</v>
          </cell>
          <cell r="I18">
            <v>7.8528620689655169</v>
          </cell>
          <cell r="J18">
            <v>7.5911</v>
          </cell>
        </row>
        <row r="28">
          <cell r="A28" t="str">
            <v xml:space="preserve">Дополнительные целевые показатели в области энергосбережения и повышения энергетической эффективности в муниципальном секторе при наличии мероприятий по проведению энергетических обследований в органах местного самоуправления и муниципальных учреждениях </v>
          </cell>
        </row>
        <row r="29">
          <cell r="B29" t="str">
            <v>Доля муниципальных учреждений, финансируемых за счет бюджета муниципального образования, в общем объеме муниципальных учреждений, в отношении которых проведено обязательное энергетическое обследование</v>
          </cell>
          <cell r="D29" t="str">
            <v>%</v>
          </cell>
          <cell r="E29">
            <v>100</v>
          </cell>
          <cell r="F29">
            <v>100</v>
          </cell>
          <cell r="G29">
            <v>100</v>
          </cell>
          <cell r="H29">
            <v>100</v>
          </cell>
          <cell r="I29">
            <v>100</v>
          </cell>
          <cell r="J29">
            <v>100</v>
          </cell>
        </row>
        <row r="30">
          <cell r="A30" t="str">
            <v>Целевые показатели в области энергосбережения и повышения энергетической эффективности в жилищном фонде :</v>
          </cell>
        </row>
        <row r="33">
          <cell r="B33" t="str">
            <v>Удельный расход ТЭ в многоквартирных домах (в расчёте на 1 кв.метр общей площади)</v>
          </cell>
          <cell r="D33" t="str">
            <v>Гкал/кв. м</v>
          </cell>
          <cell r="E33">
            <v>0.20311534367396591</v>
          </cell>
          <cell r="F33">
            <v>0.19000001957505172</v>
          </cell>
          <cell r="G33">
            <v>0.18000001749509337</v>
          </cell>
          <cell r="H33">
            <v>0.17000003380565026</v>
          </cell>
          <cell r="I33">
            <v>0.16</v>
          </cell>
          <cell r="J33">
            <v>0.15000002081180178</v>
          </cell>
        </row>
        <row r="34">
          <cell r="B34" t="str">
            <v>Удельный расход холодной воды в многоквартирных домах (в расчёте на 1 жителя)</v>
          </cell>
          <cell r="D34" t="str">
            <v>куб. м/чел.</v>
          </cell>
          <cell r="E34">
            <v>5.0619968297668211E-2</v>
          </cell>
          <cell r="F34">
            <v>5.0540017189425392E-2</v>
          </cell>
          <cell r="G34">
            <v>4.9019996000799836E-2</v>
          </cell>
          <cell r="H34">
            <v>4.7550003360763565E-2</v>
          </cell>
          <cell r="I34">
            <v>4.612005802404117E-2</v>
          </cell>
          <cell r="J34">
            <v>4.4740116253272399E-2</v>
          </cell>
        </row>
        <row r="35">
          <cell r="B35" t="str">
            <v>Удельный расход горячей  воды в многоквартирных домах (в расчёте на 1 жителя)</v>
          </cell>
          <cell r="D35" t="str">
            <v>куб. м/чел.</v>
          </cell>
          <cell r="E35">
            <v>1.9050004171359446E-2</v>
          </cell>
          <cell r="F35">
            <v>1.9039980946661005E-2</v>
          </cell>
          <cell r="G35">
            <v>1.9029994001199761E-2</v>
          </cell>
          <cell r="H35">
            <v>1.9019905322489268E-2</v>
          </cell>
          <cell r="I35">
            <v>1.9009987896258927E-2</v>
          </cell>
          <cell r="J35">
            <v>1.8999955628521987E-2</v>
          </cell>
        </row>
        <row r="40">
          <cell r="A40" t="str">
            <v>Дополнительные целевые показатели в области энергосбережения и повышения энергетической эффективности в жилищном фонде при наличии мероприятий по установке коллектинвых общедомовых приборов учета энергетических ресурсов в многоквартирных жилых домах</v>
          </cell>
        </row>
        <row r="41">
          <cell r="B41" t="str">
            <v>доля объемов электрической 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 энергии, потребляемой (используемой) в многоквартирных домах на территории муниципального образования</v>
          </cell>
          <cell r="D41" t="str">
            <v>%</v>
          </cell>
          <cell r="E41">
            <v>100</v>
          </cell>
          <cell r="F41">
            <v>100</v>
          </cell>
          <cell r="G41">
            <v>100</v>
          </cell>
          <cell r="H41">
            <v>100</v>
          </cell>
          <cell r="I41">
            <v>100</v>
          </cell>
          <cell r="J41">
            <v>100</v>
          </cell>
        </row>
        <row r="42">
          <cell r="B42" t="str">
            <v>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муниципального образования</v>
          </cell>
          <cell r="E42">
            <v>96.926936073696936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100</v>
          </cell>
        </row>
        <row r="43">
          <cell r="B43" t="str">
            <v>доля объемов холодной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 воды, потребляемой (используемой) в многоквартирных домах на территории муниципального образования</v>
          </cell>
          <cell r="E43">
            <v>81.999979398646488</v>
          </cell>
          <cell r="F43">
            <v>100</v>
          </cell>
          <cell r="G43">
            <v>100</v>
          </cell>
          <cell r="H43">
            <v>100</v>
          </cell>
          <cell r="I43">
            <v>100</v>
          </cell>
          <cell r="J43">
            <v>100</v>
          </cell>
        </row>
        <row r="44">
          <cell r="B44" t="str">
            <v>доля объемов горячей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 воды, потребляемой (используемой) в многоквартирных домах на территории муниципального образования</v>
          </cell>
          <cell r="E44">
            <v>82.807488519184147</v>
          </cell>
          <cell r="F44">
            <v>100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</row>
        <row r="45">
          <cell r="B45" t="str">
            <v xml:space="preserve">доля объемов природного газа, потребляемого (используемого) в многоквартирных домах, расчеты за который осуществляются с использованием индивидуальных и общих (для коммунальной квартиры) приборов учета, в общем объеме природного газа, потребляемого (используемого) в многоквартирных домах на территории муниципального образования
</v>
          </cell>
          <cell r="E45">
            <v>0</v>
          </cell>
          <cell r="F45">
            <v>0</v>
          </cell>
          <cell r="G45">
            <v>5.6163283391952147E-3</v>
          </cell>
          <cell r="H45">
            <v>8.4334281050254048E-3</v>
          </cell>
          <cell r="I45">
            <v>1.0218524817616256E-2</v>
          </cell>
          <cell r="J45">
            <v>1.0263369352056326E-2</v>
          </cell>
        </row>
        <row r="46">
          <cell r="A46" t="str">
            <v>Целевые показатели в области энергосбережения и повышения энергетической эффективности в системах коммунальной инфраструктуры :</v>
          </cell>
        </row>
        <row r="50">
          <cell r="B50" t="str">
            <v>Удельный расход топлива на выработку ТЭ на котельных</v>
          </cell>
          <cell r="D50" t="str">
            <v>т у.т./Гкал</v>
          </cell>
          <cell r="E50">
            <v>6.4145944373793276</v>
          </cell>
          <cell r="F50">
            <v>6.2277616168751502</v>
          </cell>
          <cell r="G50">
            <v>6.0463704267340583</v>
          </cell>
          <cell r="H50">
            <v>5.8702625618785911</v>
          </cell>
          <cell r="I50">
            <v>5.6992840108831544</v>
          </cell>
          <cell r="J50">
            <v>5.5332855626782766</v>
          </cell>
        </row>
        <row r="51">
          <cell r="B51" t="str">
            <v>Удельный расход ЭЭ, используемой при передаче ТЭ в системах теплоснабжения</v>
          </cell>
          <cell r="D51" t="str">
            <v>кВт·ч/куб. м</v>
          </cell>
          <cell r="E51">
            <v>5149.3238506672442</v>
          </cell>
          <cell r="F51">
            <v>4999.3435132123759</v>
          </cell>
          <cell r="G51">
            <v>4853.7316803497088</v>
          </cell>
          <cell r="H51">
            <v>4712.3608305003117</v>
          </cell>
          <cell r="I51">
            <v>4575.107716551589</v>
          </cell>
          <cell r="J51">
            <v>4441.8519410351619</v>
          </cell>
        </row>
        <row r="52">
          <cell r="B52" t="str">
            <v>Доля потерь ТЭ при её передаче в общем объёме переданной тепловой энергии</v>
          </cell>
          <cell r="D52" t="str">
            <v>%</v>
          </cell>
          <cell r="E52">
            <v>8.4430583391940317E-2</v>
          </cell>
          <cell r="F52">
            <v>7.188369309525261E-2</v>
          </cell>
          <cell r="G52">
            <v>6.3552132122799615E-2</v>
          </cell>
          <cell r="H52">
            <v>5.5592178698323079E-2</v>
          </cell>
          <cell r="I52">
            <v>4.8608416769541529E-2</v>
          </cell>
          <cell r="J52">
            <v>4.365034790217074E-2</v>
          </cell>
        </row>
        <row r="56">
          <cell r="B56" t="str">
            <v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нормативам).</v>
          </cell>
          <cell r="D56" t="str">
            <v>кВт·ч/кв. м</v>
          </cell>
          <cell r="E56">
            <v>6.4638783269961975</v>
          </cell>
          <cell r="F56">
            <v>6.4531397917324078</v>
          </cell>
          <cell r="G56">
            <v>6.4371069182389933</v>
          </cell>
          <cell r="H56">
            <v>6.4301412872841448</v>
          </cell>
          <cell r="I56">
            <v>6.4231974921630091</v>
          </cell>
          <cell r="J56">
            <v>6.4162754303599376</v>
          </cell>
        </row>
        <row r="67">
          <cell r="A67" t="str">
            <v>Показатели, по которым не предусмотрены мероприятия Программы:</v>
          </cell>
        </row>
        <row r="68">
          <cell r="A68" t="str">
            <v>1.Общие показатели:
           Доля объема ЭЭ, расчёты за которую осуществляются с использованием приборов учёта, в общем объёме ЭЭ, потребляемой на территории МО - территорию городского округа Реутов обслуживает реутовский сетевой район головной электросетевой организации ЗАО "ЭЛЭКС", находящийся в городе Балащиха.
          Доля объема энергетических ресурсов, производимых с использованием возобновляемых источников энергии и (или) вторичных энергетических ресурсов, расчёты за которую осуществляются с использованием приборов учёта, в общем объёме энергетических ресурсов, потребляемой на территории МО</v>
          </cell>
        </row>
        <row r="69">
          <cell r="A69" t="str">
            <v>2. В муниципальном секторе: 
          Удельный расход природного газа снабжение органов местного самоуправления и муниципальных учреждений (в расчёте на 1 человека),          
          Количество энергосервисных договоров заключенных органами местного самоуправления и муниципальными учреждениями, 
          Отношение экономии энергетических ресурсов ии воды в стоимостном выражении, достижение которой планируется в результате реализации энергосервисных договоров, заключенных органами местного самоуправления и муниципальными учреждениями, к общему объему финансирования мунпиципальной программы.</v>
          </cell>
        </row>
        <row r="70">
          <cell r="A70" t="str">
            <v xml:space="preserve">3. Дополнительные показатели в муниципальном секторе:
          Доля объемов электрической энергии,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электрической энергии, потребляемой (используемой) муниципальными учреждениями на территории муниципального образования,
         Доля объемов тепловой энергии,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тепловой энергии, потребляемой (используемой) муниципальными учреждениями на территории муниципального образования,
         Доля объемов холодной воды,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холодной воды, потребляемой (используемой) муниципальными учреждениями на территории муниципального образования,
          Доля объемов горячей воды,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горячей воды, потребляемой (используемой) муниципальными учреждениями на территории муниципального образования
          Доля объемов природного газа, потребляемого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природного газа, потребляемого (используемой) муниципальными учреждениями на территории муниципального образования
</v>
          </cell>
        </row>
        <row r="71">
          <cell r="A71" t="str">
            <v>4. В жилищном фонде:
          Удельный расход ЭЭ в многоквартирных домах  (в расчёте на 1 кв.метр общей площади),
          Удельный расход природного газа  в многоквартирных домах  с индивидуальными системами газового отопления   (в расчёте на 1 кв.метр общей площади),
          Удельный расход природного газа  в многоквартирных домах  с иными системами теплоснабжения (в расчёте на 1 жителя), 
          Удельный суммарный расход энергетических ресурсов в многоквартирных домах</v>
          </cell>
        </row>
        <row r="72">
          <cell r="A72" t="str">
            <v>5. Коммунальной инфраструктуре:
          Удельный расход топлива на выработку ТЭ на тепловых электростанциях,
          Доля потерь воды при её передаче в общем объёме переданной воды,
          Удельный расход ЭЭ, используемой для предачи (транспортировки) воды в системах водоснабжения (на 1 куб. метр),
          Удельный расход ЭЭ, используемой в системах водоотведения (на 1 куб.метр)</v>
          </cell>
        </row>
        <row r="73">
          <cell r="A73" t="str">
            <v xml:space="preserve">6. Транспортном комплексе:
          Количество высокоэкономичных по использованию моторного топлива и электрической энергии (в том числе относящихся к объектам с высоким классом энергетической эффективности) транспортных средств, относящихся к общественному транспорту, регулирование тарифов на услуги по перевозке на котором осуществляется муниципальным образованием;
          Количество транспортных средств, относящихся к общественному транспорту, регулирование тарифов на услуги по перевозке на котором осуществляется муниципальным образованием,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смесями, сжиженным углеводородным газом, используемыми в качестве моторного топлива, и электрической энергией;
          Количество транспортных средств, использующих природный газ, газовые смеси, сжиженный углеводородный газ в качестве моторного топлива, регулирование тарифов на услуги по перевозке на которых осуществляется муниципальным образованием;
          Количество транспортных средств с автономным источником электрического питания, относящихся к общественному транспорту, регулирование тарифов на услуги по перевозке на которых осуществляется муниципальным образованием;
          Количество транспортных средств, используемых органами местного самоуправления, муниципальными учреждениями, муниципальными унитарными предприятиями,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 и сжиженным углеводородным газом, используемыми в качестве моторного топлива;
          Количество транспортных средств с автономным источником электрического питания, используемых органами местного самоуправления, муниципальными учреждениями и муниципальными унитарными предприятиями.
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90" zoomScaleNormal="90" workbookViewId="0">
      <selection activeCell="A2" sqref="A2:I4"/>
    </sheetView>
  </sheetViews>
  <sheetFormatPr defaultRowHeight="12.75" x14ac:dyDescent="0.2"/>
  <cols>
    <col min="1" max="1" width="54" style="36" customWidth="1"/>
    <col min="2" max="2" width="20.7109375" style="36" customWidth="1"/>
    <col min="3" max="3" width="19.7109375" style="36" customWidth="1"/>
    <col min="4" max="4" width="11.28515625" style="36" customWidth="1"/>
    <col min="5" max="6" width="11.85546875" style="36" customWidth="1"/>
    <col min="7" max="7" width="12.140625" style="36" customWidth="1"/>
    <col min="8" max="8" width="10.140625" style="36" customWidth="1"/>
    <col min="9" max="9" width="11.28515625" style="36" customWidth="1"/>
    <col min="10" max="16384" width="9.140625" style="36"/>
  </cols>
  <sheetData>
    <row r="1" spans="1:9" x14ac:dyDescent="0.2">
      <c r="F1" s="65" t="s">
        <v>56</v>
      </c>
      <c r="G1" s="65"/>
      <c r="H1" s="65"/>
      <c r="I1" s="65"/>
    </row>
    <row r="2" spans="1:9" x14ac:dyDescent="0.2">
      <c r="A2" s="66" t="s">
        <v>44</v>
      </c>
      <c r="B2" s="66"/>
      <c r="C2" s="66"/>
      <c r="D2" s="66"/>
      <c r="E2" s="66"/>
      <c r="F2" s="66"/>
      <c r="G2" s="66"/>
      <c r="H2" s="66"/>
      <c r="I2" s="66"/>
    </row>
    <row r="3" spans="1:9" x14ac:dyDescent="0.2">
      <c r="A3" s="66"/>
      <c r="B3" s="66"/>
      <c r="C3" s="66"/>
      <c r="D3" s="66"/>
      <c r="E3" s="66"/>
      <c r="F3" s="66"/>
      <c r="G3" s="66"/>
      <c r="H3" s="66"/>
      <c r="I3" s="66"/>
    </row>
    <row r="4" spans="1:9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9" x14ac:dyDescent="0.2">
      <c r="A5" s="37"/>
      <c r="B5" s="38"/>
      <c r="C5" s="38"/>
      <c r="D5" s="38"/>
      <c r="E5" s="38"/>
      <c r="F5" s="38"/>
      <c r="G5" s="38"/>
      <c r="H5" s="38"/>
      <c r="I5" s="38"/>
    </row>
    <row r="6" spans="1:9" x14ac:dyDescent="0.2">
      <c r="A6" s="7" t="s">
        <v>33</v>
      </c>
      <c r="B6" s="67" t="s">
        <v>45</v>
      </c>
      <c r="C6" s="67"/>
      <c r="D6" s="67"/>
      <c r="E6" s="67"/>
      <c r="F6" s="67"/>
      <c r="G6" s="67"/>
      <c r="H6" s="67"/>
      <c r="I6" s="67"/>
    </row>
    <row r="7" spans="1:9" ht="44.25" customHeight="1" x14ac:dyDescent="0.2">
      <c r="A7" s="7" t="s">
        <v>34</v>
      </c>
      <c r="B7" s="67" t="s">
        <v>49</v>
      </c>
      <c r="C7" s="67"/>
      <c r="D7" s="67"/>
      <c r="E7" s="67"/>
      <c r="F7" s="67"/>
      <c r="G7" s="67"/>
      <c r="H7" s="67"/>
      <c r="I7" s="67"/>
    </row>
    <row r="8" spans="1:9" ht="93.75" customHeight="1" x14ac:dyDescent="0.2">
      <c r="A8" s="7" t="s">
        <v>35</v>
      </c>
      <c r="B8" s="67" t="s">
        <v>47</v>
      </c>
      <c r="C8" s="67"/>
      <c r="D8" s="67"/>
      <c r="E8" s="67"/>
      <c r="F8" s="67"/>
      <c r="G8" s="67"/>
      <c r="H8" s="67"/>
      <c r="I8" s="67"/>
    </row>
    <row r="9" spans="1:9" ht="24.75" customHeight="1" x14ac:dyDescent="0.2">
      <c r="A9" s="7" t="s">
        <v>36</v>
      </c>
      <c r="B9" s="67" t="s">
        <v>61</v>
      </c>
      <c r="C9" s="67"/>
      <c r="D9" s="67"/>
      <c r="E9" s="67"/>
      <c r="F9" s="67"/>
      <c r="G9" s="67"/>
      <c r="H9" s="67"/>
      <c r="I9" s="67"/>
    </row>
    <row r="10" spans="1:9" ht="30.75" customHeight="1" x14ac:dyDescent="0.2">
      <c r="A10" s="39" t="s">
        <v>37</v>
      </c>
      <c r="B10" s="67" t="s">
        <v>0</v>
      </c>
      <c r="C10" s="67"/>
      <c r="D10" s="67"/>
      <c r="E10" s="67"/>
      <c r="F10" s="67"/>
      <c r="G10" s="67"/>
      <c r="H10" s="67"/>
      <c r="I10" s="67"/>
    </row>
    <row r="11" spans="1:9" x14ac:dyDescent="0.2">
      <c r="A11" s="7" t="s">
        <v>1</v>
      </c>
      <c r="B11" s="67" t="s">
        <v>2</v>
      </c>
      <c r="C11" s="67"/>
      <c r="D11" s="67"/>
      <c r="E11" s="67"/>
      <c r="F11" s="67"/>
      <c r="G11" s="67"/>
      <c r="H11" s="67"/>
      <c r="I11" s="67"/>
    </row>
    <row r="12" spans="1:9" x14ac:dyDescent="0.2">
      <c r="A12" s="7" t="s">
        <v>38</v>
      </c>
      <c r="B12" s="67" t="s">
        <v>20</v>
      </c>
      <c r="C12" s="67"/>
      <c r="D12" s="67"/>
      <c r="E12" s="67"/>
      <c r="F12" s="67"/>
      <c r="G12" s="67"/>
      <c r="H12" s="67"/>
      <c r="I12" s="67"/>
    </row>
    <row r="13" spans="1:9" ht="15.75" customHeight="1" x14ac:dyDescent="0.2">
      <c r="A13" s="78" t="s">
        <v>39</v>
      </c>
      <c r="B13" s="73" t="s">
        <v>4</v>
      </c>
      <c r="C13" s="74"/>
      <c r="D13" s="74"/>
      <c r="E13" s="74"/>
      <c r="F13" s="74"/>
      <c r="G13" s="74"/>
      <c r="H13" s="71"/>
      <c r="I13" s="80"/>
    </row>
    <row r="14" spans="1:9" ht="15.75" customHeight="1" x14ac:dyDescent="0.2">
      <c r="A14" s="78"/>
      <c r="B14" s="79" t="s">
        <v>10</v>
      </c>
      <c r="C14" s="68" t="s">
        <v>5</v>
      </c>
      <c r="D14" s="68" t="s">
        <v>6</v>
      </c>
      <c r="E14" s="68" t="s">
        <v>7</v>
      </c>
      <c r="F14" s="68" t="s">
        <v>8</v>
      </c>
      <c r="G14" s="71" t="s">
        <v>9</v>
      </c>
      <c r="H14" s="81"/>
      <c r="I14" s="82"/>
    </row>
    <row r="15" spans="1:9" ht="15.75" customHeight="1" x14ac:dyDescent="0.2">
      <c r="A15" s="78"/>
      <c r="B15" s="79"/>
      <c r="C15" s="69"/>
      <c r="D15" s="69"/>
      <c r="E15" s="69"/>
      <c r="F15" s="69"/>
      <c r="G15" s="72"/>
      <c r="H15" s="81"/>
      <c r="I15" s="82"/>
    </row>
    <row r="16" spans="1:9" ht="25.5" customHeight="1" x14ac:dyDescent="0.2">
      <c r="A16" s="40" t="s">
        <v>40</v>
      </c>
      <c r="B16" s="16">
        <f>SUM(C16:G16)</f>
        <v>21062.7</v>
      </c>
      <c r="C16" s="41">
        <f>'Перечень Мероприятий'!H21</f>
        <v>17758.7</v>
      </c>
      <c r="D16" s="41">
        <f>'Перечень Мероприятий'!I21</f>
        <v>1000</v>
      </c>
      <c r="E16" s="41">
        <f>'Перечень Мероприятий'!J21</f>
        <v>1000</v>
      </c>
      <c r="F16" s="41">
        <f>'Перечень Мероприятий'!K21</f>
        <v>800</v>
      </c>
      <c r="G16" s="41">
        <f>'Перечень Мероприятий'!L21</f>
        <v>504</v>
      </c>
      <c r="H16" s="81"/>
      <c r="I16" s="82"/>
    </row>
    <row r="17" spans="1:9" ht="22.5" customHeight="1" x14ac:dyDescent="0.2">
      <c r="A17" s="40" t="s">
        <v>68</v>
      </c>
      <c r="B17" s="16">
        <f t="shared" ref="B17:B18" si="0">SUM(C17:G17)</f>
        <v>2084</v>
      </c>
      <c r="C17" s="16">
        <f>'Перечень Мероприятий'!H22</f>
        <v>2084</v>
      </c>
      <c r="D17" s="16">
        <f>'Перечень Мероприятий'!I22</f>
        <v>0</v>
      </c>
      <c r="E17" s="16">
        <f>'Перечень Мероприятий'!J22</f>
        <v>0</v>
      </c>
      <c r="F17" s="16">
        <f>'Перечень Мероприятий'!K22</f>
        <v>0</v>
      </c>
      <c r="G17" s="16">
        <f>'Перечень Мероприятий'!L22</f>
        <v>0</v>
      </c>
      <c r="H17" s="81"/>
      <c r="I17" s="82"/>
    </row>
    <row r="18" spans="1:9" ht="22.5" customHeight="1" x14ac:dyDescent="0.2">
      <c r="A18" s="15" t="s">
        <v>55</v>
      </c>
      <c r="B18" s="16">
        <f t="shared" si="0"/>
        <v>23146.7</v>
      </c>
      <c r="C18" s="16">
        <f>SUM(C16:C17)</f>
        <v>19842.7</v>
      </c>
      <c r="D18" s="16">
        <f>SUM(D16:D17)</f>
        <v>1000</v>
      </c>
      <c r="E18" s="16">
        <f>SUM(E16:E17)</f>
        <v>1000</v>
      </c>
      <c r="F18" s="16">
        <f>SUM(F16:F17)</f>
        <v>800</v>
      </c>
      <c r="G18" s="16">
        <f>SUM(G16:G17)</f>
        <v>504</v>
      </c>
      <c r="H18" s="72"/>
      <c r="I18" s="83"/>
    </row>
    <row r="19" spans="1:9" ht="69" customHeight="1" x14ac:dyDescent="0.2">
      <c r="A19" s="42" t="s">
        <v>46</v>
      </c>
      <c r="B19" s="75" t="s">
        <v>226</v>
      </c>
      <c r="C19" s="76"/>
      <c r="D19" s="76"/>
      <c r="E19" s="76"/>
      <c r="F19" s="76"/>
      <c r="G19" s="76"/>
      <c r="H19" s="76"/>
      <c r="I19" s="77"/>
    </row>
    <row r="21" spans="1:9" x14ac:dyDescent="0.2">
      <c r="A21" s="70"/>
      <c r="B21" s="70"/>
      <c r="C21" s="70"/>
      <c r="D21" s="70"/>
      <c r="E21" s="70"/>
      <c r="F21" s="70"/>
    </row>
    <row r="29" spans="1:9" x14ac:dyDescent="0.2">
      <c r="C29" s="43"/>
    </row>
    <row r="30" spans="1:9" x14ac:dyDescent="0.2">
      <c r="C30" s="43"/>
    </row>
    <row r="31" spans="1:9" x14ac:dyDescent="0.2">
      <c r="C31" s="44"/>
    </row>
  </sheetData>
  <mergeCells count="20">
    <mergeCell ref="D14:D15"/>
    <mergeCell ref="E14:E15"/>
    <mergeCell ref="B12:I12"/>
    <mergeCell ref="B11:I11"/>
    <mergeCell ref="A21:F21"/>
    <mergeCell ref="F14:F15"/>
    <mergeCell ref="G14:G15"/>
    <mergeCell ref="B13:G13"/>
    <mergeCell ref="B19:I19"/>
    <mergeCell ref="A13:A15"/>
    <mergeCell ref="B14:B15"/>
    <mergeCell ref="C14:C15"/>
    <mergeCell ref="H13:I18"/>
    <mergeCell ref="F1:I1"/>
    <mergeCell ref="A2:I4"/>
    <mergeCell ref="B6:I6"/>
    <mergeCell ref="B7:I7"/>
    <mergeCell ref="B10:I10"/>
    <mergeCell ref="B8:I8"/>
    <mergeCell ref="B9:I9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9" zoomScale="70" zoomScaleNormal="70" workbookViewId="0">
      <selection activeCell="I2" sqref="I2"/>
    </sheetView>
  </sheetViews>
  <sheetFormatPr defaultRowHeight="15.75" x14ac:dyDescent="0.25"/>
  <cols>
    <col min="1" max="1" width="9.140625" style="1"/>
    <col min="2" max="2" width="27.140625" style="1" customWidth="1"/>
    <col min="3" max="4" width="13.7109375" style="1" customWidth="1"/>
    <col min="5" max="5" width="32.42578125" style="1" customWidth="1"/>
    <col min="6" max="6" width="11.42578125" style="1" customWidth="1"/>
    <col min="7" max="7" width="21" style="1" customWidth="1"/>
    <col min="8" max="8" width="15.7109375" style="1" bestFit="1" customWidth="1"/>
    <col min="9" max="12" width="11.42578125" style="1" bestFit="1" customWidth="1"/>
    <col min="13" max="16384" width="9.140625" style="1"/>
  </cols>
  <sheetData>
    <row r="1" spans="1:12" x14ac:dyDescent="0.25">
      <c r="I1" s="98" t="s">
        <v>228</v>
      </c>
      <c r="J1" s="98"/>
      <c r="K1" s="98"/>
      <c r="L1" s="98"/>
    </row>
    <row r="3" spans="1:12" s="17" customFormat="1" x14ac:dyDescent="0.25">
      <c r="A3" s="99" t="s">
        <v>48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17" customForma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6" spans="1:12" x14ac:dyDescent="0.25">
      <c r="A6" s="100" t="s">
        <v>11</v>
      </c>
      <c r="B6" s="101" t="s">
        <v>12</v>
      </c>
      <c r="C6" s="101" t="s">
        <v>19</v>
      </c>
      <c r="D6" s="101"/>
      <c r="E6" s="101" t="s">
        <v>15</v>
      </c>
      <c r="F6" s="101" t="s">
        <v>16</v>
      </c>
      <c r="G6" s="101" t="s">
        <v>17</v>
      </c>
      <c r="H6" s="101" t="s">
        <v>18</v>
      </c>
      <c r="I6" s="101"/>
      <c r="J6" s="101"/>
      <c r="K6" s="101"/>
      <c r="L6" s="101"/>
    </row>
    <row r="7" spans="1:12" ht="63" x14ac:dyDescent="0.25">
      <c r="A7" s="100"/>
      <c r="B7" s="101"/>
      <c r="C7" s="10" t="s">
        <v>13</v>
      </c>
      <c r="D7" s="10" t="s">
        <v>14</v>
      </c>
      <c r="E7" s="101"/>
      <c r="F7" s="101"/>
      <c r="G7" s="101"/>
      <c r="H7" s="9" t="s">
        <v>5</v>
      </c>
      <c r="I7" s="9" t="s">
        <v>6</v>
      </c>
      <c r="J7" s="9" t="s">
        <v>7</v>
      </c>
      <c r="K7" s="9" t="s">
        <v>8</v>
      </c>
      <c r="L7" s="9" t="s">
        <v>9</v>
      </c>
    </row>
    <row r="8" spans="1:1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</row>
    <row r="9" spans="1:12" x14ac:dyDescent="0.25">
      <c r="A9" s="102" t="s">
        <v>67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1:12" ht="94.5" x14ac:dyDescent="0.25">
      <c r="A10" s="24">
        <v>1</v>
      </c>
      <c r="B10" s="105" t="s">
        <v>72</v>
      </c>
      <c r="C10" s="24">
        <v>0</v>
      </c>
      <c r="D10" s="24">
        <v>0</v>
      </c>
      <c r="E10" s="25" t="str">
        <f>'[1]Целевые показатели'!$B$7</f>
        <v>Доля объема ТЭ, расчёты за которую осуществляются с использованием приборов учёта, в общем объёме ТЭ, потребляемой на территории МО</v>
      </c>
      <c r="F10" s="24" t="str">
        <f>'[1]Целевые показатели'!$D$7</f>
        <v>%</v>
      </c>
      <c r="G10" s="26">
        <f>'[1]Целевые показатели'!$E$7</f>
        <v>0.81999827653784252</v>
      </c>
      <c r="H10" s="26">
        <f>'[1]Целевые показатели'!$F$7</f>
        <v>1</v>
      </c>
      <c r="I10" s="26">
        <f>'[1]Целевые показатели'!$G$7</f>
        <v>1</v>
      </c>
      <c r="J10" s="26">
        <f>'[1]Целевые показатели'!$H$7</f>
        <v>1</v>
      </c>
      <c r="K10" s="26">
        <f>'[1]Целевые показатели'!$I$7</f>
        <v>1</v>
      </c>
      <c r="L10" s="26">
        <f>'[1]Целевые показатели'!$J$7</f>
        <v>1</v>
      </c>
    </row>
    <row r="11" spans="1:12" ht="110.25" x14ac:dyDescent="0.25">
      <c r="A11" s="24">
        <v>2</v>
      </c>
      <c r="B11" s="106"/>
      <c r="C11" s="24">
        <v>0</v>
      </c>
      <c r="D11" s="24">
        <v>0</v>
      </c>
      <c r="E11" s="25" t="str">
        <f>'[1]Целевые показатели'!$B$8</f>
        <v>Доля объема холодной воды , расчёты за которую осуществляются с использованием приборов учёта, в общем объёме холодной воды, потребляемой на территории МО</v>
      </c>
      <c r="F11" s="24" t="str">
        <f>'[1]Целевые показатели'!$D$7</f>
        <v>%</v>
      </c>
      <c r="G11" s="26">
        <f>'[1]Целевые показатели'!$E$8</f>
        <v>0.8699917033317619</v>
      </c>
      <c r="H11" s="26">
        <f>'[1]Целевые показатели'!$F$8</f>
        <v>1</v>
      </c>
      <c r="I11" s="26">
        <f>'[1]Целевые показатели'!$G$8</f>
        <v>1</v>
      </c>
      <c r="J11" s="26">
        <f>'[1]Целевые показатели'!$H$8</f>
        <v>1</v>
      </c>
      <c r="K11" s="26">
        <f>'[1]Целевые показатели'!$I$8</f>
        <v>1</v>
      </c>
      <c r="L11" s="26">
        <f>'[1]Целевые показатели'!$J$8</f>
        <v>1</v>
      </c>
    </row>
    <row r="12" spans="1:12" ht="110.25" x14ac:dyDescent="0.25">
      <c r="A12" s="24">
        <v>3</v>
      </c>
      <c r="B12" s="106"/>
      <c r="C12" s="24">
        <v>0</v>
      </c>
      <c r="D12" s="24">
        <v>0</v>
      </c>
      <c r="E12" s="25" t="str">
        <f>'[1]Целевые показатели'!$B$9</f>
        <v>Доля объема горячей воды, расчёты за которую осуществляются с использованием приборов учёта, в общем объёме горячей воды, потребляемой на территории МО</v>
      </c>
      <c r="F12" s="24" t="str">
        <f>'[1]Целевые показатели'!$D$7</f>
        <v>%</v>
      </c>
      <c r="G12" s="26">
        <f>'[1]Целевые показатели'!$E$9</f>
        <v>0.84995663486556816</v>
      </c>
      <c r="H12" s="26">
        <f>'[1]Целевые показатели'!$F$9</f>
        <v>1</v>
      </c>
      <c r="I12" s="26">
        <f>'[1]Целевые показатели'!$G$9</f>
        <v>1</v>
      </c>
      <c r="J12" s="26">
        <f>'[1]Целевые показатели'!$H$9</f>
        <v>1</v>
      </c>
      <c r="K12" s="26">
        <f>'[1]Целевые показатели'!$I$9</f>
        <v>1</v>
      </c>
      <c r="L12" s="26">
        <f>'[1]Целевые показатели'!$J$9</f>
        <v>1</v>
      </c>
    </row>
    <row r="13" spans="1:12" ht="110.25" x14ac:dyDescent="0.25">
      <c r="A13" s="24">
        <v>4</v>
      </c>
      <c r="B13" s="107"/>
      <c r="C13" s="24">
        <v>0</v>
      </c>
      <c r="D13" s="24">
        <v>0</v>
      </c>
      <c r="E13" s="25" t="str">
        <f>'[1]Целевые показатели'!$B$10</f>
        <v>Доля объема природного газа, расчёты за которую осуществляются с использованием приборов учёта, в общем объёме ЭЭ, потребляемой на территории МО</v>
      </c>
      <c r="F13" s="24" t="str">
        <f>'[1]Целевые показатели'!$D$7</f>
        <v>%</v>
      </c>
      <c r="G13" s="26">
        <f>'[1]Целевые показатели'!$E$10</f>
        <v>0.92371763824308661</v>
      </c>
      <c r="H13" s="26">
        <f>'[1]Целевые показатели'!$F$10</f>
        <v>0.92472641784213372</v>
      </c>
      <c r="I13" s="26">
        <f>'[1]Целевые показатели'!$G$10</f>
        <v>0.92555348834140694</v>
      </c>
      <c r="J13" s="26">
        <f>'[1]Целевые показатели'!$H$10</f>
        <v>0.926577962425014</v>
      </c>
      <c r="K13" s="26">
        <f>'[1]Целевые показатели'!$I$10</f>
        <v>0.92758944775732444</v>
      </c>
      <c r="L13" s="26">
        <f>'[1]Целевые показатели'!$J$10</f>
        <v>0.92774717082295388</v>
      </c>
    </row>
    <row r="14" spans="1:12" x14ac:dyDescent="0.25">
      <c r="A14" s="85" t="str">
        <f>'[1]Целевые показатели'!$A$12:$J$12</f>
        <v>Целевые показатели в области энергосбережения и повышения энергетической эффективности в муниципальном секторе :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126" customHeight="1" x14ac:dyDescent="0.25">
      <c r="A15" s="24">
        <v>1</v>
      </c>
      <c r="B15" s="108" t="s">
        <v>71</v>
      </c>
      <c r="C15" s="87">
        <v>0</v>
      </c>
      <c r="D15" s="87">
        <v>0</v>
      </c>
      <c r="E15" s="25" t="str">
        <f>'[1]Целевые показатели'!$B$15</f>
        <v>Удельный расход ЭЭ  на снабжение органов местного самоуправления и муниципальных учреждений (в расчёте на 1 кв. метр   общей площади)</v>
      </c>
      <c r="F15" s="24" t="str">
        <f>'[1]Целевые показатели'!$D$15</f>
        <v>кВт·ч/кв. м</v>
      </c>
      <c r="G15" s="27">
        <f>'[1]Целевые показатели'!$E$15</f>
        <v>20.291333333333334</v>
      </c>
      <c r="H15" s="27">
        <f>'[1]Целевые показатели'!$F$15</f>
        <v>19.694529411764709</v>
      </c>
      <c r="I15" s="27">
        <f>'[1]Целевые показатели'!$G$15</f>
        <v>18.502492105263162</v>
      </c>
      <c r="J15" s="27">
        <f>'[1]Целевые показатели'!$H$15</f>
        <v>17.075157000000004</v>
      </c>
      <c r="K15" s="27">
        <f>'[1]Целевые показатели'!$I$15</f>
        <v>16.295454545454547</v>
      </c>
      <c r="L15" s="27">
        <f>'[1]Целевые показатели'!$J$15</f>
        <v>15.898695652173913</v>
      </c>
    </row>
    <row r="16" spans="1:12" ht="94.5" x14ac:dyDescent="0.25">
      <c r="A16" s="24">
        <v>2</v>
      </c>
      <c r="B16" s="109"/>
      <c r="C16" s="88"/>
      <c r="D16" s="88"/>
      <c r="E16" s="25" t="str">
        <f>'[1]Целевые показатели'!$B$16</f>
        <v>Удельный расход ТЭ  на снабжение органов местного самоуправления и муниципальных учреждений (в расчёте на 1 кв. метр   общей площади)</v>
      </c>
      <c r="F16" s="24" t="str">
        <f>'[1]Целевые показатели'!$D$16</f>
        <v>Гкал/кв. м</v>
      </c>
      <c r="G16" s="27">
        <f>'[1]Целевые показатели'!$E$16</f>
        <v>0.19266666666666668</v>
      </c>
      <c r="H16" s="27">
        <f>'[1]Целевые показатели'!$F$16</f>
        <v>0.19209999999999997</v>
      </c>
      <c r="I16" s="27">
        <f>'[1]Целевые показатели'!$G$16</f>
        <v>0.19078563157894735</v>
      </c>
      <c r="J16" s="27">
        <f>'[1]Целевые показатели'!$H$16</f>
        <v>0.18987712857142858</v>
      </c>
      <c r="K16" s="27">
        <f>'[1]Целевые показатели'!$I$16</f>
        <v>0.18849620400000003</v>
      </c>
      <c r="L16" s="27">
        <f>'[1]Целевые показатели'!$J$16</f>
        <v>0.18210372403826089</v>
      </c>
    </row>
    <row r="17" spans="1:12" ht="78.75" x14ac:dyDescent="0.25">
      <c r="A17" s="24">
        <v>3</v>
      </c>
      <c r="B17" s="109"/>
      <c r="C17" s="88"/>
      <c r="D17" s="88"/>
      <c r="E17" s="25" t="str">
        <f>'[1]Целевые показатели'!$B$17</f>
        <v>Удельный расход холодной воды  на снабжение органов местного самоуправления и муниципальных учреждений (в расчёте на 1человека)</v>
      </c>
      <c r="F17" s="24" t="str">
        <f>'[1]Целевые показатели'!$D$17</f>
        <v>куб. м/чел</v>
      </c>
      <c r="G17" s="27">
        <f>'[1]Целевые показатели'!$E$17</f>
        <v>26.739130434782609</v>
      </c>
      <c r="H17" s="27">
        <f>'[1]Целевые показатели'!$F$17</f>
        <v>24.83653846153846</v>
      </c>
      <c r="I17" s="27">
        <f>'[1]Целевые показатели'!$G$17</f>
        <v>24.395</v>
      </c>
      <c r="J17" s="27">
        <f>'[1]Целевые показатели'!$H$17</f>
        <v>23.758987499999996</v>
      </c>
      <c r="K17" s="27">
        <f>'[1]Целевые показатели'!$I$17</f>
        <v>23.37556659827586</v>
      </c>
      <c r="L17" s="27">
        <f>'[1]Целевые показатели'!$J$17</f>
        <v>22.980519522764997</v>
      </c>
    </row>
    <row r="18" spans="1:12" ht="78.75" x14ac:dyDescent="0.25">
      <c r="A18" s="24">
        <v>4</v>
      </c>
      <c r="B18" s="110"/>
      <c r="C18" s="89"/>
      <c r="D18" s="89"/>
      <c r="E18" s="25" t="str">
        <f>'[1]Целевые показатели'!$B$18</f>
        <v>Удельный расход горячей воды  на снабжение органов местного самоуправления и муниципальных учреждений (в расчёте на 1человека)</v>
      </c>
      <c r="F18" s="24" t="str">
        <f>'[1]Целевые показатели'!$D$18</f>
        <v>куб. м/чел</v>
      </c>
      <c r="G18" s="27">
        <f>'[1]Целевые показатели'!$E$18</f>
        <v>8.7391304347826093</v>
      </c>
      <c r="H18" s="27">
        <f>'[1]Целевые показатели'!$F$18</f>
        <v>8.5038461538461547</v>
      </c>
      <c r="I18" s="27">
        <f>'[1]Целевые показатели'!$G$18</f>
        <v>8.4345555555555549</v>
      </c>
      <c r="J18" s="27">
        <f>'[1]Целевые показатели'!$H$18</f>
        <v>8.1333214285714277</v>
      </c>
      <c r="K18" s="27">
        <f>'[1]Целевые показатели'!$I$18</f>
        <v>7.8528620689655169</v>
      </c>
      <c r="L18" s="27">
        <f>'[1]Целевые показатели'!$J$18</f>
        <v>7.5911</v>
      </c>
    </row>
    <row r="19" spans="1:12" ht="33" customHeight="1" x14ac:dyDescent="0.25">
      <c r="A19" s="111" t="str">
        <f>'[1]Целевые показатели'!$A$28:$J$28</f>
        <v xml:space="preserve">Дополнительные целевые показатели в области энергосбережения и повышения энергетической эффективности в муниципальном секторе при наличии мероприятий по проведению энергетических обследований в органах местного самоуправления и муниципальных учреждениях 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</row>
    <row r="20" spans="1:12" ht="129.75" customHeight="1" x14ac:dyDescent="0.25">
      <c r="A20" s="24">
        <v>1</v>
      </c>
      <c r="B20" s="25" t="s">
        <v>71</v>
      </c>
      <c r="C20" s="24">
        <v>0</v>
      </c>
      <c r="D20" s="24">
        <v>0</v>
      </c>
      <c r="E20" s="25" t="str">
        <f>'[1]Целевые показатели'!$B$29</f>
        <v>Доля муниципальных учреждений, финансируемых за счет бюджета муниципального образования, в общем объеме муниципальных учреждений, в отношении которых проведено обязательное энергетическое обследование</v>
      </c>
      <c r="F20" s="24" t="str">
        <f>'[1]Целевые показатели'!$D$29</f>
        <v>%</v>
      </c>
      <c r="G20" s="24">
        <f>'[1]Целевые показатели'!$E$29</f>
        <v>100</v>
      </c>
      <c r="H20" s="24">
        <f>'[1]Целевые показатели'!$F$29</f>
        <v>100</v>
      </c>
      <c r="I20" s="24">
        <f>'[1]Целевые показатели'!$G$29</f>
        <v>100</v>
      </c>
      <c r="J20" s="24">
        <f>'[1]Целевые показатели'!$H$29</f>
        <v>100</v>
      </c>
      <c r="K20" s="24">
        <f>'[1]Целевые показатели'!$I$29</f>
        <v>100</v>
      </c>
      <c r="L20" s="24">
        <f>'[1]Целевые показатели'!$J$29</f>
        <v>100</v>
      </c>
    </row>
    <row r="21" spans="1:12" x14ac:dyDescent="0.25">
      <c r="A21" s="85" t="str">
        <f>'[1]Целевые показатели'!$A$30:$J$30</f>
        <v>Целевые показатели в области энергосбережения и повышения энергетической эффективности в жилищном фонде :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63" x14ac:dyDescent="0.25">
      <c r="A22" s="61">
        <v>1</v>
      </c>
      <c r="B22" s="95" t="s">
        <v>72</v>
      </c>
      <c r="C22" s="61">
        <v>0</v>
      </c>
      <c r="D22" s="61">
        <v>0</v>
      </c>
      <c r="E22" s="62" t="s">
        <v>221</v>
      </c>
      <c r="F22" s="60" t="s">
        <v>220</v>
      </c>
      <c r="G22" s="63">
        <v>3.29</v>
      </c>
      <c r="H22" s="63">
        <v>3.19</v>
      </c>
      <c r="I22" s="63">
        <v>3.09</v>
      </c>
      <c r="J22" s="63">
        <v>3</v>
      </c>
      <c r="K22" s="63">
        <v>2.91</v>
      </c>
      <c r="L22" s="63">
        <v>2.82</v>
      </c>
    </row>
    <row r="23" spans="1:12" ht="63" customHeight="1" x14ac:dyDescent="0.25">
      <c r="A23" s="24">
        <v>2</v>
      </c>
      <c r="B23" s="96"/>
      <c r="C23" s="24">
        <v>0</v>
      </c>
      <c r="D23" s="24">
        <v>0</v>
      </c>
      <c r="E23" s="25" t="str">
        <f>'[1]Целевые показатели'!$B$33</f>
        <v>Удельный расход ТЭ в многоквартирных домах (в расчёте на 1 кв.метр общей площади)</v>
      </c>
      <c r="F23" s="24" t="str">
        <f>'[1]Целевые показатели'!$D$33</f>
        <v>Гкал/кв. м</v>
      </c>
      <c r="G23" s="28">
        <f>'[1]Целевые показатели'!$E$33</f>
        <v>0.20311534367396591</v>
      </c>
      <c r="H23" s="28">
        <f>'[1]Целевые показатели'!$F$33</f>
        <v>0.19000001957505172</v>
      </c>
      <c r="I23" s="28">
        <f>'[1]Целевые показатели'!$G$33</f>
        <v>0.18000001749509337</v>
      </c>
      <c r="J23" s="28">
        <f>'[1]Целевые показатели'!$H$33</f>
        <v>0.17000003380565026</v>
      </c>
      <c r="K23" s="28">
        <f>'[1]Целевые показатели'!$I$33</f>
        <v>0.16</v>
      </c>
      <c r="L23" s="28">
        <f>'[1]Целевые показатели'!$J$33</f>
        <v>0.15000002081180178</v>
      </c>
    </row>
    <row r="24" spans="1:12" ht="47.25" x14ac:dyDescent="0.25">
      <c r="A24" s="24">
        <v>3</v>
      </c>
      <c r="B24" s="96"/>
      <c r="C24" s="24">
        <v>0</v>
      </c>
      <c r="D24" s="24">
        <v>0</v>
      </c>
      <c r="E24" s="25" t="str">
        <f>'[1]Целевые показатели'!$B$34</f>
        <v>Удельный расход холодной воды в многоквартирных домах (в расчёте на 1 жителя)</v>
      </c>
      <c r="F24" s="24" t="str">
        <f>'[1]Целевые показатели'!$D$34</f>
        <v>куб. м/чел.</v>
      </c>
      <c r="G24" s="28">
        <f>'[1]Целевые показатели'!$E$34</f>
        <v>5.0619968297668211E-2</v>
      </c>
      <c r="H24" s="28">
        <f>'[1]Целевые показатели'!$F$34</f>
        <v>5.0540017189425392E-2</v>
      </c>
      <c r="I24" s="28">
        <f>'[1]Целевые показатели'!$G$34</f>
        <v>4.9019996000799836E-2</v>
      </c>
      <c r="J24" s="28">
        <f>'[1]Целевые показатели'!$H$34</f>
        <v>4.7550003360763565E-2</v>
      </c>
      <c r="K24" s="28">
        <f>'[1]Целевые показатели'!$I$34</f>
        <v>4.612005802404117E-2</v>
      </c>
      <c r="L24" s="28">
        <f>'[1]Целевые показатели'!$J$34</f>
        <v>4.4740116253272399E-2</v>
      </c>
    </row>
    <row r="25" spans="1:12" ht="47.25" x14ac:dyDescent="0.25">
      <c r="A25" s="24">
        <v>4</v>
      </c>
      <c r="B25" s="97"/>
      <c r="C25" s="24">
        <v>0</v>
      </c>
      <c r="D25" s="24">
        <v>0</v>
      </c>
      <c r="E25" s="25" t="str">
        <f>'[1]Целевые показатели'!$B$35</f>
        <v>Удельный расход горячей  воды в многоквартирных домах (в расчёте на 1 жителя)</v>
      </c>
      <c r="F25" s="24" t="str">
        <f>'[1]Целевые показатели'!$D$35</f>
        <v>куб. м/чел.</v>
      </c>
      <c r="G25" s="28">
        <f>'[1]Целевые показатели'!$E$35</f>
        <v>1.9050004171359446E-2</v>
      </c>
      <c r="H25" s="28">
        <f>'[1]Целевые показатели'!$F$35</f>
        <v>1.9039980946661005E-2</v>
      </c>
      <c r="I25" s="28">
        <f>'[1]Целевые показатели'!$G$35</f>
        <v>1.9029994001199761E-2</v>
      </c>
      <c r="J25" s="28">
        <f>'[1]Целевые показатели'!$H$35</f>
        <v>1.9019905322489268E-2</v>
      </c>
      <c r="K25" s="28">
        <f>'[1]Целевые показатели'!$I$35</f>
        <v>1.9009987896258927E-2</v>
      </c>
      <c r="L25" s="28">
        <f>'[1]Целевые показатели'!$J$35</f>
        <v>1.8999955628521987E-2</v>
      </c>
    </row>
    <row r="26" spans="1:12" ht="30.75" customHeight="1" x14ac:dyDescent="0.25">
      <c r="A26" s="94" t="str">
        <f>'[1]Целевые показатели'!$A$40:$J$40</f>
        <v>Дополнительные целевые показатели в области энергосбережения и повышения энергетической эффективности в жилищном фонде при наличии мероприятий по установке коллектинвых общедомовых приборов учета энергетических ресурсов в многоквартирных жилых домах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1:12" ht="227.25" customHeight="1" x14ac:dyDescent="0.25">
      <c r="A27" s="24">
        <v>1</v>
      </c>
      <c r="B27" s="45" t="s">
        <v>72</v>
      </c>
      <c r="C27" s="87">
        <f>'Обоснование Финансовых ресурсов'!D11+'Обоснование Финансовых ресурсов'!D12</f>
        <v>17758.7</v>
      </c>
      <c r="D27" s="112">
        <v>0</v>
      </c>
      <c r="E27" s="25" t="str">
        <f>'[1]Целевые показатели'!$B$41</f>
        <v>доля объемов электрической 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 энергии, потребляемой (используемой) в многоквартирных домах на территории муниципального образования</v>
      </c>
      <c r="F27" s="24" t="str">
        <f>'[1]Целевые показатели'!$D$41</f>
        <v>%</v>
      </c>
      <c r="G27" s="24">
        <f>'[1]Целевые показатели'!$E$41</f>
        <v>100</v>
      </c>
      <c r="H27" s="24">
        <f>'[1]Целевые показатели'!$F$41</f>
        <v>100</v>
      </c>
      <c r="I27" s="24">
        <f>'[1]Целевые показатели'!$G$41</f>
        <v>100</v>
      </c>
      <c r="J27" s="24">
        <f>'[1]Целевые показатели'!$H$41</f>
        <v>100</v>
      </c>
      <c r="K27" s="24">
        <f>'[1]Целевые показатели'!$I$41</f>
        <v>100</v>
      </c>
      <c r="L27" s="24">
        <f>'[1]Целевые показатели'!$J$41</f>
        <v>100</v>
      </c>
    </row>
    <row r="28" spans="1:12" ht="220.5" x14ac:dyDescent="0.25">
      <c r="A28" s="24">
        <v>2</v>
      </c>
      <c r="B28" s="45" t="s">
        <v>72</v>
      </c>
      <c r="C28" s="88"/>
      <c r="D28" s="88"/>
      <c r="E28" s="25" t="str">
        <f>'[1]Целевые показатели'!$B$42</f>
        <v>доля объемов тепловой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муниципального образования</v>
      </c>
      <c r="F28" s="24" t="str">
        <f>'[1]Целевые показатели'!$D$41</f>
        <v>%</v>
      </c>
      <c r="G28" s="22">
        <f>'[1]Целевые показатели'!$E$42</f>
        <v>96.926936073696936</v>
      </c>
      <c r="H28" s="24">
        <f>'[1]Целевые показатели'!$F$42</f>
        <v>100</v>
      </c>
      <c r="I28" s="24">
        <f>'[1]Целевые показатели'!$G$42</f>
        <v>100</v>
      </c>
      <c r="J28" s="24">
        <f>'[1]Целевые показатели'!$H$42</f>
        <v>100</v>
      </c>
      <c r="K28" s="24">
        <f>'[1]Целевые показатели'!$I$42</f>
        <v>100</v>
      </c>
      <c r="L28" s="24">
        <f>'[1]Целевые показатели'!$J$42</f>
        <v>100</v>
      </c>
    </row>
    <row r="29" spans="1:12" ht="204.75" x14ac:dyDescent="0.25">
      <c r="A29" s="24">
        <v>3</v>
      </c>
      <c r="B29" s="45" t="s">
        <v>72</v>
      </c>
      <c r="C29" s="88"/>
      <c r="D29" s="88"/>
      <c r="E29" s="25" t="str">
        <f>'[1]Целевые показатели'!$B$43</f>
        <v>доля объемов холодной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холодной  воды, потребляемой (используемой) в многоквартирных домах на территории муниципального образования</v>
      </c>
      <c r="F29" s="24" t="str">
        <f>'[1]Целевые показатели'!$D$41</f>
        <v>%</v>
      </c>
      <c r="G29" s="22">
        <f>'[1]Целевые показатели'!$E$43</f>
        <v>81.999979398646488</v>
      </c>
      <c r="H29" s="24">
        <f>'[1]Целевые показатели'!$F$43</f>
        <v>100</v>
      </c>
      <c r="I29" s="24">
        <f>'[1]Целевые показатели'!$G$43</f>
        <v>100</v>
      </c>
      <c r="J29" s="24">
        <f>'[1]Целевые показатели'!$H$43</f>
        <v>100</v>
      </c>
      <c r="K29" s="24">
        <f>'[1]Целевые показатели'!$I$43</f>
        <v>100</v>
      </c>
      <c r="L29" s="24">
        <f>'[1]Целевые показатели'!$J$43</f>
        <v>100</v>
      </c>
    </row>
    <row r="30" spans="1:12" ht="204.75" x14ac:dyDescent="0.25">
      <c r="A30" s="24">
        <v>4</v>
      </c>
      <c r="B30" s="30" t="s">
        <v>72</v>
      </c>
      <c r="C30" s="88"/>
      <c r="D30" s="88"/>
      <c r="E30" s="25" t="str">
        <f>'[1]Целевые показатели'!$B$44</f>
        <v>доля объемов горячей 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горячей  воды, потребляемой (используемой) в многоквартирных домах на территории муниципального образования</v>
      </c>
      <c r="F30" s="24" t="str">
        <f>'[1]Целевые показатели'!$D$41</f>
        <v>%</v>
      </c>
      <c r="G30" s="22">
        <f>'[1]Целевые показатели'!$E$44</f>
        <v>82.807488519184147</v>
      </c>
      <c r="H30" s="24">
        <f>'[1]Целевые показатели'!$F$44</f>
        <v>100</v>
      </c>
      <c r="I30" s="24">
        <f>'[1]Целевые показатели'!$G$44</f>
        <v>100</v>
      </c>
      <c r="J30" s="24">
        <f>'[1]Целевые показатели'!$H$44</f>
        <v>100</v>
      </c>
      <c r="K30" s="24">
        <f>'[1]Целевые показатели'!$I$44</f>
        <v>100</v>
      </c>
      <c r="L30" s="24">
        <f>'[1]Целевые показатели'!$J$44</f>
        <v>100</v>
      </c>
    </row>
    <row r="31" spans="1:12" ht="274.5" customHeight="1" x14ac:dyDescent="0.25">
      <c r="A31" s="24">
        <v>5</v>
      </c>
      <c r="B31" s="45" t="s">
        <v>72</v>
      </c>
      <c r="C31" s="89"/>
      <c r="D31" s="89"/>
      <c r="E31" s="25" t="str">
        <f>'[1]Целевые показатели'!$B$45</f>
        <v xml:space="preserve">доля объемов природного газа, потребляемого (используемого) в многоквартирных домах, расчеты за который осуществляются с использованием индивидуальных и общих (для коммунальной квартиры) приборов учета, в общем объеме природного газа, потребляемого (используемого) в многоквартирных домах на территории муниципального образования
</v>
      </c>
      <c r="F31" s="24" t="str">
        <f>'[1]Целевые показатели'!$D$41</f>
        <v>%</v>
      </c>
      <c r="G31" s="26">
        <f>'[1]Целевые показатели'!$E$45</f>
        <v>0</v>
      </c>
      <c r="H31" s="26">
        <f>'[1]Целевые показатели'!$F$45</f>
        <v>0</v>
      </c>
      <c r="I31" s="26">
        <f>'[1]Целевые показатели'!$G$45</f>
        <v>5.6163283391952147E-3</v>
      </c>
      <c r="J31" s="26">
        <f>'[1]Целевые показатели'!$H$45</f>
        <v>8.4334281050254048E-3</v>
      </c>
      <c r="K31" s="26">
        <f>'[1]Целевые показатели'!$I$45</f>
        <v>1.0218524817616256E-2</v>
      </c>
      <c r="L31" s="26">
        <f>'[1]Целевые показатели'!$J$45</f>
        <v>1.0263369352056326E-2</v>
      </c>
    </row>
    <row r="32" spans="1:12" x14ac:dyDescent="0.25">
      <c r="A32" s="93" t="str">
        <f>'[1]Целевые показатели'!$A$46:$J$46</f>
        <v>Целевые показатели в области энергосбережения и повышения энергетической эффективности в системах коммунальной инфраструктуры :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2" ht="40.5" customHeight="1" x14ac:dyDescent="0.25">
      <c r="A33" s="24">
        <v>1</v>
      </c>
      <c r="B33" s="95" t="s">
        <v>73</v>
      </c>
      <c r="C33" s="87">
        <v>0</v>
      </c>
      <c r="D33" s="87">
        <v>0</v>
      </c>
      <c r="E33" s="25" t="str">
        <f>'[1]Целевые показатели'!$B$50</f>
        <v>Удельный расход топлива на выработку ТЭ на котельных</v>
      </c>
      <c r="F33" s="24" t="str">
        <f>'[1]Целевые показатели'!$D$50</f>
        <v>т у.т./Гкал</v>
      </c>
      <c r="G33" s="22">
        <f>'[1]Целевые показатели'!$E$50</f>
        <v>6.4145944373793276</v>
      </c>
      <c r="H33" s="22">
        <f>'[1]Целевые показатели'!$F$50</f>
        <v>6.2277616168751502</v>
      </c>
      <c r="I33" s="22">
        <f>'[1]Целевые показатели'!$G$50</f>
        <v>6.0463704267340583</v>
      </c>
      <c r="J33" s="22">
        <f>'[1]Целевые показатели'!$H$50</f>
        <v>5.8702625618785911</v>
      </c>
      <c r="K33" s="22">
        <f>'[1]Целевые показатели'!$I$50</f>
        <v>5.6992840108831544</v>
      </c>
      <c r="L33" s="22">
        <f>'[1]Целевые показатели'!$J$50</f>
        <v>5.5332855626782766</v>
      </c>
    </row>
    <row r="34" spans="1:12" ht="66" customHeight="1" x14ac:dyDescent="0.25">
      <c r="A34" s="24">
        <v>2</v>
      </c>
      <c r="B34" s="96"/>
      <c r="C34" s="88"/>
      <c r="D34" s="88"/>
      <c r="E34" s="25" t="str">
        <f>'[1]Целевые показатели'!$B$51</f>
        <v>Удельный расход ЭЭ, используемой при передаче ТЭ в системах теплоснабжения</v>
      </c>
      <c r="F34" s="24" t="str">
        <f>'[1]Целевые показатели'!$D$51</f>
        <v>кВт·ч/куб. м</v>
      </c>
      <c r="G34" s="22">
        <f>'[1]Целевые показатели'!$E$51</f>
        <v>5149.3238506672442</v>
      </c>
      <c r="H34" s="22">
        <f>'[1]Целевые показатели'!$F$51</f>
        <v>4999.3435132123759</v>
      </c>
      <c r="I34" s="22">
        <f>'[1]Целевые показатели'!$G$51</f>
        <v>4853.7316803497088</v>
      </c>
      <c r="J34" s="22">
        <f>'[1]Целевые показатели'!$H$51</f>
        <v>4712.3608305003117</v>
      </c>
      <c r="K34" s="22">
        <f>'[1]Целевые показатели'!$I$51</f>
        <v>4575.107716551589</v>
      </c>
      <c r="L34" s="22">
        <f>'[1]Целевые показатели'!$J$51</f>
        <v>4441.8519410351619</v>
      </c>
    </row>
    <row r="35" spans="1:12" ht="59.25" customHeight="1" x14ac:dyDescent="0.25">
      <c r="A35" s="24">
        <v>3</v>
      </c>
      <c r="B35" s="96"/>
      <c r="C35" s="88"/>
      <c r="D35" s="88"/>
      <c r="E35" s="25" t="str">
        <f>'[1]Целевые показатели'!$B$52</f>
        <v>Доля потерь ТЭ при её передаче в общем объёме переданной тепловой энергии</v>
      </c>
      <c r="F35" s="24" t="str">
        <f>'[1]Целевые показатели'!$D$52</f>
        <v>%</v>
      </c>
      <c r="G35" s="26">
        <f>'[1]Целевые показатели'!$E$52</f>
        <v>8.4430583391940317E-2</v>
      </c>
      <c r="H35" s="26">
        <f>'[1]Целевые показатели'!$F$52</f>
        <v>7.188369309525261E-2</v>
      </c>
      <c r="I35" s="26">
        <f>'[1]Целевые показатели'!$G$52</f>
        <v>6.3552132122799615E-2</v>
      </c>
      <c r="J35" s="26">
        <f>'[1]Целевые показатели'!$H$52</f>
        <v>5.5592178698323079E-2</v>
      </c>
      <c r="K35" s="26">
        <f>'[1]Целевые показатели'!$I$52</f>
        <v>4.8608416769541529E-2</v>
      </c>
      <c r="L35" s="26">
        <f>'[1]Целевые показатели'!$J$52</f>
        <v>4.365034790217074E-2</v>
      </c>
    </row>
    <row r="36" spans="1:12" ht="130.5" customHeight="1" x14ac:dyDescent="0.25">
      <c r="A36" s="24">
        <v>4</v>
      </c>
      <c r="B36" s="96"/>
      <c r="C36" s="89"/>
      <c r="D36" s="89"/>
      <c r="E36" s="25" t="str">
        <f>'[1]Целевые показатели'!$B$56</f>
        <v>Удельный расход электрической энергии в системах уличного освещения (на 1 кв. метр освещаемой площади с уровнем освещенности, соответствующим установленным нормативам).</v>
      </c>
      <c r="F36" s="24" t="str">
        <f>'[1]Целевые показатели'!$D$56</f>
        <v>кВт·ч/кв. м</v>
      </c>
      <c r="G36" s="22">
        <f>'[1]Целевые показатели'!$E$56</f>
        <v>6.4638783269961975</v>
      </c>
      <c r="H36" s="22">
        <f>'[1]Целевые показатели'!$F$56</f>
        <v>6.4531397917324078</v>
      </c>
      <c r="I36" s="22">
        <f>'[1]Целевые показатели'!$G$56</f>
        <v>6.4371069182389933</v>
      </c>
      <c r="J36" s="22">
        <f>'[1]Целевые показатели'!$H$56</f>
        <v>6.4301412872841448</v>
      </c>
      <c r="K36" s="22">
        <f>'[1]Целевые показатели'!$I$56</f>
        <v>6.4231974921630091</v>
      </c>
      <c r="L36" s="22">
        <f>'[1]Целевые показатели'!$J$56</f>
        <v>6.4162754303599376</v>
      </c>
    </row>
    <row r="37" spans="1:12" ht="130.5" customHeight="1" x14ac:dyDescent="0.25">
      <c r="A37" s="24">
        <v>5</v>
      </c>
      <c r="B37" s="97"/>
      <c r="C37" s="64">
        <v>0</v>
      </c>
      <c r="D37" s="64">
        <v>2084</v>
      </c>
      <c r="E37" s="25" t="s">
        <v>222</v>
      </c>
      <c r="F37" s="24" t="s">
        <v>223</v>
      </c>
      <c r="G37" s="22">
        <v>5</v>
      </c>
      <c r="H37" s="22">
        <v>5.71</v>
      </c>
      <c r="I37" s="22">
        <v>6.51</v>
      </c>
      <c r="J37" s="22">
        <v>7.37</v>
      </c>
      <c r="K37" s="22">
        <v>8.2200000000000006</v>
      </c>
      <c r="L37" s="22">
        <v>9.09</v>
      </c>
    </row>
    <row r="38" spans="1:12" x14ac:dyDescent="0.2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1:12" x14ac:dyDescent="0.25">
      <c r="A39" s="85" t="str">
        <f>'[1]Целевые показатели'!$A$67:$J$67</f>
        <v>Показатели, по которым не предусмотрены мероприятия Программы: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83.25" customHeight="1" x14ac:dyDescent="0.25">
      <c r="A40" s="91" t="str">
        <f>'[1]Целевые показатели'!$A$68:$J$68</f>
        <v>1.Общие показатели:
           Доля объема ЭЭ, расчёты за которую осуществляются с использованием приборов учёта, в общем объёме ЭЭ, потребляемой на территории МО - территорию городского округа Реутов обслуживает реутовский сетевой район головной электросетевой организации ЗАО "ЭЛЭКС", находящийся в городе Балащиха.
          Доля объема энергетических ресурсов, производимых с использованием возобновляемых источников энергии и (или) вторичных энергетических ресурсов, расчёты за которую осуществляются с использованием приборов учёта, в общем объёме энергетических ресурсов, потребляемой на территории МО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2" ht="78.75" customHeight="1" x14ac:dyDescent="0.25">
      <c r="A41" s="92" t="str">
        <f>'[1]Целевые показатели'!$A$69:$J$69</f>
        <v>2. В муниципальном секторе: 
          Удельный расход природного газа снабжение органов местного самоуправления и муниципальных учреждений (в расчёте на 1 человека),          
          Количество энергосервисных договоров заключенных органами местного самоуправления и муниципальными учреждениями, 
          Отношение экономии энергетических ресурсов ии воды в стоимостном выражении, достижение которой планируется в результате реализации энергосервисных договоров, заключенных органами местного самоуправления и муниципальными учреждениями, к общему объему финансирования мунпиципальной программы.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</row>
    <row r="42" spans="1:12" ht="193.5" customHeight="1" x14ac:dyDescent="0.25">
      <c r="A42" s="92" t="str">
        <f>'[1]Целевые показатели'!$A$70:$J$70</f>
        <v xml:space="preserve">3. Дополнительные показатели в муниципальном секторе:
          Доля объемов электрической энергии,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электрической энергии, потребляемой (используемой) муниципальными учреждениями на территории муниципального образования,
         Доля объемов тепловой энергии,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тепловой энергии, потребляемой (используемой) муниципальными учреждениями на территории муниципального образования,
         Доля объемов холодной воды,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холодной воды, потребляемой (используемой) муниципальными учреждениями на территории муниципального образования,
          Доля объемов горячей воды, потребляемой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горячей воды, потребляемой (используемой) муниципальными учреждениями на территории муниципального образования
          Доля объемов природного газа, потребляемого (используемой) органами местного самоуправления и муниципальными учреждениями, расчеты за которую осуществляются с использованием приборов учета, в общем объеме природного газа, потребляемого (используемой) муниципальными учреждениями на территории муниципального образования
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2" ht="81.75" customHeight="1" x14ac:dyDescent="0.25">
      <c r="A43" s="92" t="str">
        <f>'[1]Целевые показатели'!$A$71:$J$71</f>
        <v>4. В жилищном фонде:
          Удельный расход ЭЭ в многоквартирных домах  (в расчёте на 1 кв.метр общей площади),
          Удельный расход природного газа  в многоквартирных домах  с индивидуальными системами газового отопления   (в расчёте на 1 кв.метр общей площади),
          Удельный расход природного газа  в многоквартирных домах  с иными системами теплоснабжения (в расчёте на 1 жителя), 
          Удельный суммарный расход энергетических ресурсов в многоквартирных домах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12" ht="87" customHeight="1" x14ac:dyDescent="0.25">
      <c r="A44" s="92" t="str">
        <f>'[1]Целевые показатели'!$A$72:$J$72</f>
        <v>5. Коммунальной инфраструктуре:
          Удельный расход топлива на выработку ТЭ на тепловых электростанциях,
          Доля потерь воды при её передаче в общем объёме переданной воды,
          Удельный расход ЭЭ, используемой для предачи (транспортировки) воды в системах водоснабжения (на 1 куб. метр),
          Удельный расход ЭЭ, используемой в системах водоотведения (на 1 куб.метр)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292.5" customHeight="1" x14ac:dyDescent="0.25">
      <c r="A45" s="92" t="str">
        <f>'[1]Целевые показатели'!$A$73:$J$73</f>
        <v xml:space="preserve">6. Транспортном комплексе:
          Количество высокоэкономичных по использованию моторного топлива и электрической энергии (в том числе относящихся к объектам с высоким классом энергетической эффективности) транспортных средств, относящихся к общественному транспорту, регулирование тарифов на услуги по перевозке на котором осуществляется муниципальным образованием;
          Количество транспортных средств, относящихся к общественному транспорту, регулирование тарифов на услуги по перевозке на котором осуществляется муниципальным образованием,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смесями, сжиженным углеводородным газом, используемыми в качестве моторного топлива, и электрической энергией;
          Количество транспортных средств, использующих природный газ, газовые смеси, сжиженный углеводородный газ в качестве моторного топлива, регулирование тарифов на услуги по перевозке на которых осуществляется муниципальным образованием;
          Количество транспортных средств с автономным источником электрического питания, относящихся к общественному транспорту, регулирование тарифов на услуги по перевозке на которых осуществляется муниципальным образованием;
          Количество транспортных средств, используемых органами местного самоуправления, муниципальными учреждениями, муниципальными унитарными предприятиями,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 и сжиженным углеводородным газом, используемыми в качестве моторного топлива;
          Количество транспортных средств с автономным источником электрического питания, используемых органами местного самоуправления, муниципальными учреждениями и муниципальными унитарными предприятиями.
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  <row r="46" spans="1:12" x14ac:dyDescent="0.25">
      <c r="A46" s="84" t="s">
        <v>224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</row>
    <row r="47" spans="1:12" x14ac:dyDescent="0.25">
      <c r="A47" s="86" t="s">
        <v>225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</sheetData>
  <mergeCells count="35">
    <mergeCell ref="A9:L9"/>
    <mergeCell ref="B10:B13"/>
    <mergeCell ref="B15:B18"/>
    <mergeCell ref="A19:L19"/>
    <mergeCell ref="D27:D31"/>
    <mergeCell ref="A14:L14"/>
    <mergeCell ref="I1:L1"/>
    <mergeCell ref="A3:L4"/>
    <mergeCell ref="A6:A7"/>
    <mergeCell ref="B6:B7"/>
    <mergeCell ref="C6:D6"/>
    <mergeCell ref="E6:E7"/>
    <mergeCell ref="F6:F7"/>
    <mergeCell ref="G6:G7"/>
    <mergeCell ref="H6:L6"/>
    <mergeCell ref="C15:C18"/>
    <mergeCell ref="D15:D18"/>
    <mergeCell ref="A26:L26"/>
    <mergeCell ref="C27:C31"/>
    <mergeCell ref="B22:B25"/>
    <mergeCell ref="A46:L46"/>
    <mergeCell ref="A21:L21"/>
    <mergeCell ref="A47:L47"/>
    <mergeCell ref="C33:C36"/>
    <mergeCell ref="D33:D36"/>
    <mergeCell ref="A38:L38"/>
    <mergeCell ref="A40:L40"/>
    <mergeCell ref="A41:L41"/>
    <mergeCell ref="A42:L42"/>
    <mergeCell ref="A43:L43"/>
    <mergeCell ref="A44:L44"/>
    <mergeCell ref="A39:L39"/>
    <mergeCell ref="A45:L45"/>
    <mergeCell ref="A32:L32"/>
    <mergeCell ref="B33:B37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opLeftCell="A19" zoomScale="70" zoomScaleNormal="70" workbookViewId="0">
      <selection activeCell="A3" sqref="A3:I5"/>
    </sheetView>
  </sheetViews>
  <sheetFormatPr defaultRowHeight="15.75" x14ac:dyDescent="0.25"/>
  <cols>
    <col min="1" max="1" width="31.7109375" style="1" customWidth="1"/>
    <col min="2" max="2" width="23.5703125" style="1" customWidth="1"/>
    <col min="3" max="3" width="63.28515625" style="1" customWidth="1"/>
    <col min="4" max="8" width="15.7109375" style="1" customWidth="1"/>
    <col min="9" max="9" width="26.140625" style="1" customWidth="1"/>
    <col min="10" max="16384" width="9.140625" style="1"/>
  </cols>
  <sheetData>
    <row r="2" spans="1:12" x14ac:dyDescent="0.25">
      <c r="G2" s="98" t="s">
        <v>199</v>
      </c>
      <c r="H2" s="98"/>
      <c r="I2" s="98"/>
    </row>
    <row r="3" spans="1:12" ht="15.75" customHeight="1" x14ac:dyDescent="0.25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4"/>
      <c r="K3" s="4"/>
      <c r="L3" s="4"/>
    </row>
    <row r="4" spans="1:12" x14ac:dyDescent="0.25">
      <c r="A4" s="117"/>
      <c r="B4" s="117"/>
      <c r="C4" s="117"/>
      <c r="D4" s="117"/>
      <c r="E4" s="117"/>
      <c r="F4" s="117"/>
      <c r="G4" s="117"/>
      <c r="H4" s="117"/>
      <c r="I4" s="117"/>
      <c r="J4" s="4"/>
      <c r="K4" s="4"/>
      <c r="L4" s="4"/>
    </row>
    <row r="5" spans="1:12" x14ac:dyDescent="0.25">
      <c r="A5" s="117"/>
      <c r="B5" s="117"/>
      <c r="C5" s="117"/>
      <c r="D5" s="117"/>
      <c r="E5" s="117"/>
      <c r="F5" s="117"/>
      <c r="G5" s="117"/>
      <c r="H5" s="117"/>
      <c r="I5" s="117"/>
      <c r="J5" s="4"/>
      <c r="K5" s="4"/>
      <c r="L5" s="4"/>
    </row>
    <row r="6" spans="1:12" x14ac:dyDescent="0.25">
      <c r="A6" s="31"/>
      <c r="B6" s="31"/>
      <c r="C6" s="31"/>
      <c r="D6" s="31"/>
      <c r="E6" s="31"/>
      <c r="F6" s="31"/>
      <c r="G6" s="31"/>
      <c r="H6" s="31"/>
      <c r="I6" s="31"/>
      <c r="J6" s="4"/>
      <c r="K6" s="4"/>
      <c r="L6" s="4"/>
    </row>
    <row r="7" spans="1:12" x14ac:dyDescent="0.25">
      <c r="A7" s="31"/>
      <c r="B7" s="31"/>
      <c r="C7" s="31"/>
      <c r="D7" s="31"/>
      <c r="E7" s="31"/>
      <c r="F7" s="31"/>
      <c r="G7" s="31"/>
      <c r="H7" s="31"/>
      <c r="I7" s="31"/>
      <c r="J7" s="4"/>
      <c r="K7" s="4"/>
      <c r="L7" s="4"/>
    </row>
    <row r="9" spans="1:12" ht="42.75" customHeight="1" x14ac:dyDescent="0.25">
      <c r="A9" s="101" t="s">
        <v>51</v>
      </c>
      <c r="B9" s="101" t="s">
        <v>3</v>
      </c>
      <c r="C9" s="101" t="s">
        <v>21</v>
      </c>
      <c r="D9" s="101" t="s">
        <v>22</v>
      </c>
      <c r="E9" s="101"/>
      <c r="F9" s="101"/>
      <c r="G9" s="101"/>
      <c r="H9" s="101"/>
      <c r="I9" s="101" t="s">
        <v>23</v>
      </c>
    </row>
    <row r="10" spans="1:12" ht="39.75" customHeight="1" x14ac:dyDescent="0.25">
      <c r="A10" s="101"/>
      <c r="B10" s="101"/>
      <c r="C10" s="101"/>
      <c r="D10" s="3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101"/>
    </row>
    <row r="11" spans="1:12" ht="138" customHeight="1" x14ac:dyDescent="0.25">
      <c r="A11" s="3" t="s">
        <v>52</v>
      </c>
      <c r="B11" s="3" t="s">
        <v>13</v>
      </c>
      <c r="C11" s="14" t="s">
        <v>66</v>
      </c>
      <c r="D11" s="5">
        <v>4300</v>
      </c>
      <c r="E11" s="5">
        <v>1000</v>
      </c>
      <c r="F11" s="5">
        <v>1000</v>
      </c>
      <c r="G11" s="5">
        <v>0</v>
      </c>
      <c r="H11" s="11">
        <v>0</v>
      </c>
      <c r="I11" s="113" t="s">
        <v>20</v>
      </c>
    </row>
    <row r="12" spans="1:12" ht="78.75" customHeight="1" x14ac:dyDescent="0.25">
      <c r="A12" s="3" t="s">
        <v>53</v>
      </c>
      <c r="B12" s="14" t="s">
        <v>13</v>
      </c>
      <c r="C12" s="8" t="s">
        <v>62</v>
      </c>
      <c r="D12" s="5">
        <f>17758.7-4300</f>
        <v>13458.7</v>
      </c>
      <c r="E12" s="5">
        <v>0</v>
      </c>
      <c r="F12" s="5">
        <v>0</v>
      </c>
      <c r="G12" s="5">
        <v>3750</v>
      </c>
      <c r="H12" s="5">
        <v>3750</v>
      </c>
      <c r="I12" s="114"/>
    </row>
    <row r="13" spans="1:12" ht="63" x14ac:dyDescent="0.25">
      <c r="A13" s="19" t="s">
        <v>54</v>
      </c>
      <c r="B13" s="19" t="s">
        <v>13</v>
      </c>
      <c r="C13" s="18" t="s">
        <v>60</v>
      </c>
      <c r="D13" s="20">
        <v>0</v>
      </c>
      <c r="E13" s="20">
        <v>0</v>
      </c>
      <c r="F13" s="20">
        <v>0</v>
      </c>
      <c r="G13" s="20">
        <v>800</v>
      </c>
      <c r="H13" s="20">
        <v>504</v>
      </c>
      <c r="I13" s="114"/>
    </row>
    <row r="14" spans="1:12" ht="78.75" x14ac:dyDescent="0.25">
      <c r="A14" s="49" t="s">
        <v>69</v>
      </c>
      <c r="B14" s="29" t="s">
        <v>13</v>
      </c>
      <c r="C14" s="21" t="s">
        <v>20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114"/>
    </row>
    <row r="15" spans="1:12" ht="58.5" customHeight="1" x14ac:dyDescent="0.25">
      <c r="A15" s="49" t="s">
        <v>200</v>
      </c>
      <c r="B15" s="29" t="s">
        <v>68</v>
      </c>
      <c r="C15" s="46" t="s">
        <v>201</v>
      </c>
      <c r="D15" s="20">
        <v>2084</v>
      </c>
      <c r="E15" s="20">
        <v>0</v>
      </c>
      <c r="F15" s="20">
        <v>0</v>
      </c>
      <c r="G15" s="20">
        <v>0</v>
      </c>
      <c r="H15" s="20">
        <v>0</v>
      </c>
      <c r="I15" s="114"/>
    </row>
    <row r="16" spans="1:12" ht="78.75" x14ac:dyDescent="0.25">
      <c r="A16" s="49" t="s">
        <v>205</v>
      </c>
      <c r="B16" s="29" t="s">
        <v>13</v>
      </c>
      <c r="C16" s="118" t="s">
        <v>203</v>
      </c>
      <c r="D16" s="119"/>
      <c r="E16" s="119"/>
      <c r="F16" s="119"/>
      <c r="G16" s="119"/>
      <c r="H16" s="120"/>
      <c r="I16" s="114"/>
    </row>
    <row r="17" spans="1:9" ht="126" x14ac:dyDescent="0.25">
      <c r="A17" s="49" t="s">
        <v>210</v>
      </c>
      <c r="B17" s="29" t="s">
        <v>202</v>
      </c>
      <c r="C17" s="118" t="s">
        <v>204</v>
      </c>
      <c r="D17" s="119"/>
      <c r="E17" s="119"/>
      <c r="F17" s="119"/>
      <c r="G17" s="119"/>
      <c r="H17" s="120"/>
      <c r="I17" s="114"/>
    </row>
    <row r="18" spans="1:9" ht="283.5" x14ac:dyDescent="0.25">
      <c r="A18" s="49" t="s">
        <v>206</v>
      </c>
      <c r="B18" s="29" t="s">
        <v>208</v>
      </c>
      <c r="C18" s="118" t="s">
        <v>207</v>
      </c>
      <c r="D18" s="119"/>
      <c r="E18" s="119"/>
      <c r="F18" s="119"/>
      <c r="G18" s="119"/>
      <c r="H18" s="120"/>
      <c r="I18" s="114"/>
    </row>
    <row r="19" spans="1:9" x14ac:dyDescent="0.25">
      <c r="A19" s="116" t="s">
        <v>55</v>
      </c>
      <c r="B19" s="116"/>
      <c r="C19" s="116"/>
      <c r="D19" s="23">
        <f>SUM(D11:D15)</f>
        <v>19842.7</v>
      </c>
      <c r="E19" s="23">
        <f t="shared" ref="E19:H19" si="0">SUM(E11:E15)</f>
        <v>1000</v>
      </c>
      <c r="F19" s="23">
        <f t="shared" si="0"/>
        <v>1000</v>
      </c>
      <c r="G19" s="23">
        <f t="shared" si="0"/>
        <v>4550</v>
      </c>
      <c r="H19" s="23">
        <f t="shared" si="0"/>
        <v>4254</v>
      </c>
      <c r="I19" s="115"/>
    </row>
  </sheetData>
  <mergeCells count="12">
    <mergeCell ref="I11:I19"/>
    <mergeCell ref="A19:C19"/>
    <mergeCell ref="G2:I2"/>
    <mergeCell ref="A3:I5"/>
    <mergeCell ref="D9:H9"/>
    <mergeCell ref="C9:C10"/>
    <mergeCell ref="B9:B10"/>
    <mergeCell ref="A9:A10"/>
    <mergeCell ref="I9:I10"/>
    <mergeCell ref="C16:H16"/>
    <mergeCell ref="C17:H17"/>
    <mergeCell ref="C18:H18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zoomScale="70" zoomScaleNormal="70" workbookViewId="0">
      <selection activeCell="A3" sqref="A3:N5"/>
    </sheetView>
  </sheetViews>
  <sheetFormatPr defaultRowHeight="15.75" x14ac:dyDescent="0.25"/>
  <cols>
    <col min="1" max="1" width="5.85546875" style="1" customWidth="1"/>
    <col min="2" max="2" width="21" style="1" customWidth="1"/>
    <col min="3" max="3" width="25.28515625" style="1" customWidth="1"/>
    <col min="4" max="4" width="16.42578125" style="1" customWidth="1"/>
    <col min="5" max="5" width="19.7109375" style="1" customWidth="1"/>
    <col min="6" max="6" width="14.85546875" style="1" customWidth="1"/>
    <col min="7" max="7" width="15.7109375" style="1" customWidth="1"/>
    <col min="8" max="8" width="15.42578125" style="1" customWidth="1"/>
    <col min="9" max="9" width="14" style="1" customWidth="1"/>
    <col min="10" max="10" width="14.5703125" style="1" customWidth="1"/>
    <col min="11" max="11" width="13.42578125" style="1" customWidth="1"/>
    <col min="12" max="12" width="12.42578125" style="1" customWidth="1"/>
    <col min="13" max="13" width="16.140625" style="1" customWidth="1"/>
    <col min="14" max="14" width="16.7109375" style="1" customWidth="1"/>
    <col min="15" max="16384" width="9.140625" style="1"/>
  </cols>
  <sheetData>
    <row r="2" spans="1:14" x14ac:dyDescent="0.25">
      <c r="L2" s="133" t="s">
        <v>227</v>
      </c>
      <c r="M2" s="133"/>
      <c r="N2" s="133"/>
    </row>
    <row r="3" spans="1:14" ht="15.75" customHeight="1" x14ac:dyDescent="0.25">
      <c r="A3" s="117" t="s">
        <v>59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.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9" spans="1:14" ht="62.25" customHeight="1" x14ac:dyDescent="0.25">
      <c r="A9" s="134" t="s">
        <v>11</v>
      </c>
      <c r="B9" s="135" t="s">
        <v>24</v>
      </c>
      <c r="C9" s="135" t="s">
        <v>32</v>
      </c>
      <c r="D9" s="135" t="s">
        <v>25</v>
      </c>
      <c r="E9" s="135" t="s">
        <v>26</v>
      </c>
      <c r="F9" s="135" t="s">
        <v>27</v>
      </c>
      <c r="G9" s="135" t="s">
        <v>28</v>
      </c>
      <c r="H9" s="134" t="s">
        <v>29</v>
      </c>
      <c r="I9" s="134"/>
      <c r="J9" s="134"/>
      <c r="K9" s="134"/>
      <c r="L9" s="134"/>
      <c r="M9" s="135" t="s">
        <v>30</v>
      </c>
      <c r="N9" s="135" t="s">
        <v>31</v>
      </c>
    </row>
    <row r="10" spans="1:14" ht="38.25" customHeight="1" x14ac:dyDescent="0.25">
      <c r="A10" s="134"/>
      <c r="B10" s="135"/>
      <c r="C10" s="135"/>
      <c r="D10" s="135"/>
      <c r="E10" s="135"/>
      <c r="F10" s="135"/>
      <c r="G10" s="135"/>
      <c r="H10" s="6" t="s">
        <v>5</v>
      </c>
      <c r="I10" s="6" t="s">
        <v>6</v>
      </c>
      <c r="J10" s="6" t="s">
        <v>7</v>
      </c>
      <c r="K10" s="6" t="s">
        <v>8</v>
      </c>
      <c r="L10" s="6" t="s">
        <v>9</v>
      </c>
      <c r="M10" s="135"/>
      <c r="N10" s="135"/>
    </row>
    <row r="11" spans="1:14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7">
        <v>13</v>
      </c>
      <c r="N11" s="7">
        <v>14</v>
      </c>
    </row>
    <row r="12" spans="1:14" ht="103.5" customHeight="1" x14ac:dyDescent="0.25">
      <c r="A12" s="7">
        <v>1</v>
      </c>
      <c r="B12" s="15" t="s">
        <v>52</v>
      </c>
      <c r="C12" s="15" t="s">
        <v>57</v>
      </c>
      <c r="D12" s="15" t="s">
        <v>41</v>
      </c>
      <c r="E12" s="12" t="s">
        <v>42</v>
      </c>
      <c r="F12" s="16">
        <v>0</v>
      </c>
      <c r="G12" s="16">
        <f>SUM(H12:L12)</f>
        <v>6300</v>
      </c>
      <c r="H12" s="16">
        <f>'Обоснование Финансовых ресурсов'!D11</f>
        <v>4300</v>
      </c>
      <c r="I12" s="16">
        <f>'Обоснование Финансовых ресурсов'!E11</f>
        <v>1000</v>
      </c>
      <c r="J12" s="16">
        <f>'Обоснование Финансовых ресурсов'!F11</f>
        <v>1000</v>
      </c>
      <c r="K12" s="16">
        <f>'Обоснование Финансовых ресурсов'!G11</f>
        <v>0</v>
      </c>
      <c r="L12" s="16">
        <f>'Обоснование Финансовых ресурсов'!H11</f>
        <v>0</v>
      </c>
      <c r="M12" s="15" t="s">
        <v>212</v>
      </c>
      <c r="N12" s="15" t="s">
        <v>63</v>
      </c>
    </row>
    <row r="13" spans="1:14" ht="119.25" customHeight="1" x14ac:dyDescent="0.25">
      <c r="A13" s="7">
        <v>2</v>
      </c>
      <c r="B13" s="15" t="s">
        <v>53</v>
      </c>
      <c r="C13" s="15" t="s">
        <v>58</v>
      </c>
      <c r="D13" s="15" t="s">
        <v>41</v>
      </c>
      <c r="E13" s="12" t="s">
        <v>42</v>
      </c>
      <c r="F13" s="16">
        <v>0</v>
      </c>
      <c r="G13" s="16">
        <f t="shared" ref="G13:G15" si="0">SUM(H13:L13)</f>
        <v>13458.7</v>
      </c>
      <c r="H13" s="16">
        <f>'Обоснование Финансовых ресурсов'!D12</f>
        <v>13458.7</v>
      </c>
      <c r="I13" s="16">
        <f>'Обоснование Финансовых ресурсов'!E12</f>
        <v>0</v>
      </c>
      <c r="J13" s="16">
        <f>'Обоснование Финансовых ресурсов'!F12</f>
        <v>0</v>
      </c>
      <c r="K13" s="16">
        <v>0</v>
      </c>
      <c r="L13" s="16">
        <v>0</v>
      </c>
      <c r="M13" s="47" t="s">
        <v>212</v>
      </c>
      <c r="N13" s="15" t="s">
        <v>64</v>
      </c>
    </row>
    <row r="14" spans="1:14" ht="102" x14ac:dyDescent="0.25">
      <c r="A14" s="7">
        <v>3</v>
      </c>
      <c r="B14" s="15" t="s">
        <v>54</v>
      </c>
      <c r="C14" s="15" t="s">
        <v>58</v>
      </c>
      <c r="D14" s="15" t="s">
        <v>41</v>
      </c>
      <c r="E14" s="12" t="s">
        <v>43</v>
      </c>
      <c r="F14" s="16">
        <v>0</v>
      </c>
      <c r="G14" s="16">
        <f t="shared" si="0"/>
        <v>1304</v>
      </c>
      <c r="H14" s="16">
        <f>'Обоснование Финансовых ресурсов'!D13</f>
        <v>0</v>
      </c>
      <c r="I14" s="16">
        <f>'Обоснование Финансовых ресурсов'!E13</f>
        <v>0</v>
      </c>
      <c r="J14" s="16">
        <f>'Обоснование Финансовых ресурсов'!F13</f>
        <v>0</v>
      </c>
      <c r="K14" s="16">
        <f>'Обоснование Финансовых ресурсов'!G13</f>
        <v>800</v>
      </c>
      <c r="L14" s="16">
        <f>'Обоснование Финансовых ресурсов'!H13</f>
        <v>504</v>
      </c>
      <c r="M14" s="47" t="s">
        <v>212</v>
      </c>
      <c r="N14" s="15" t="s">
        <v>65</v>
      </c>
    </row>
    <row r="15" spans="1:14" ht="102" x14ac:dyDescent="0.25">
      <c r="A15" s="7">
        <v>4</v>
      </c>
      <c r="B15" s="15" t="s">
        <v>69</v>
      </c>
      <c r="C15" s="15" t="s">
        <v>69</v>
      </c>
      <c r="D15" s="15" t="s">
        <v>41</v>
      </c>
      <c r="E15" s="12" t="s">
        <v>42</v>
      </c>
      <c r="F15" s="16">
        <v>0</v>
      </c>
      <c r="G15" s="16">
        <f t="shared" si="0"/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47" t="s">
        <v>212</v>
      </c>
      <c r="N15" s="15" t="s">
        <v>70</v>
      </c>
    </row>
    <row r="16" spans="1:14" ht="114.75" x14ac:dyDescent="0.25">
      <c r="A16" s="48">
        <v>5</v>
      </c>
      <c r="B16" s="47" t="s">
        <v>200</v>
      </c>
      <c r="C16" s="47" t="s">
        <v>211</v>
      </c>
      <c r="D16" s="47" t="s">
        <v>68</v>
      </c>
      <c r="E16" s="12" t="s">
        <v>42</v>
      </c>
      <c r="F16" s="16">
        <v>2084</v>
      </c>
      <c r="G16" s="16">
        <v>2084</v>
      </c>
      <c r="H16" s="16">
        <v>2084</v>
      </c>
      <c r="I16" s="16">
        <v>0</v>
      </c>
      <c r="J16" s="16">
        <v>0</v>
      </c>
      <c r="K16" s="16">
        <v>0</v>
      </c>
      <c r="L16" s="16">
        <v>0</v>
      </c>
      <c r="M16" s="47" t="s">
        <v>212</v>
      </c>
      <c r="N16" s="47" t="s">
        <v>214</v>
      </c>
    </row>
    <row r="17" spans="1:14" ht="99.75" customHeight="1" x14ac:dyDescent="0.25">
      <c r="A17" s="48">
        <v>6</v>
      </c>
      <c r="B17" s="47" t="s">
        <v>205</v>
      </c>
      <c r="C17" s="24" t="s">
        <v>20</v>
      </c>
      <c r="D17" s="40" t="s">
        <v>13</v>
      </c>
      <c r="E17" s="12" t="s">
        <v>42</v>
      </c>
      <c r="F17" s="127" t="s">
        <v>203</v>
      </c>
      <c r="G17" s="128"/>
      <c r="H17" s="128"/>
      <c r="I17" s="128"/>
      <c r="J17" s="128"/>
      <c r="K17" s="128"/>
      <c r="L17" s="129"/>
      <c r="M17" s="47" t="s">
        <v>213</v>
      </c>
      <c r="N17" s="47" t="s">
        <v>215</v>
      </c>
    </row>
    <row r="18" spans="1:14" ht="127.5" x14ac:dyDescent="0.25">
      <c r="A18" s="48">
        <v>7</v>
      </c>
      <c r="B18" s="47" t="s">
        <v>209</v>
      </c>
      <c r="C18" s="24" t="s">
        <v>20</v>
      </c>
      <c r="D18" s="40" t="s">
        <v>202</v>
      </c>
      <c r="E18" s="12" t="s">
        <v>42</v>
      </c>
      <c r="F18" s="127" t="s">
        <v>204</v>
      </c>
      <c r="G18" s="128"/>
      <c r="H18" s="128"/>
      <c r="I18" s="128"/>
      <c r="J18" s="128"/>
      <c r="K18" s="128"/>
      <c r="L18" s="129"/>
      <c r="M18" s="47" t="s">
        <v>213</v>
      </c>
      <c r="N18" s="47" t="s">
        <v>215</v>
      </c>
    </row>
    <row r="19" spans="1:14" ht="255" x14ac:dyDescent="0.25">
      <c r="A19" s="48">
        <v>8</v>
      </c>
      <c r="B19" s="47" t="s">
        <v>206</v>
      </c>
      <c r="C19" s="24" t="s">
        <v>20</v>
      </c>
      <c r="D19" s="40" t="s">
        <v>208</v>
      </c>
      <c r="E19" s="12" t="s">
        <v>42</v>
      </c>
      <c r="F19" s="127" t="s">
        <v>207</v>
      </c>
      <c r="G19" s="128"/>
      <c r="H19" s="128"/>
      <c r="I19" s="128"/>
      <c r="J19" s="128"/>
      <c r="K19" s="128"/>
      <c r="L19" s="129"/>
      <c r="M19" s="47" t="s">
        <v>212</v>
      </c>
      <c r="N19" s="47" t="s">
        <v>215</v>
      </c>
    </row>
    <row r="20" spans="1:14" x14ac:dyDescent="0.25">
      <c r="A20" s="130" t="s">
        <v>55</v>
      </c>
      <c r="B20" s="131"/>
      <c r="C20" s="131"/>
      <c r="D20" s="131"/>
      <c r="E20" s="132"/>
      <c r="F20" s="32">
        <f>SUM(F21:F22)</f>
        <v>2084</v>
      </c>
      <c r="G20" s="32">
        <f t="shared" ref="G20:L20" si="1">SUM(G21:G22)</f>
        <v>23146.7</v>
      </c>
      <c r="H20" s="32">
        <f t="shared" si="1"/>
        <v>19842.7</v>
      </c>
      <c r="I20" s="32">
        <f t="shared" si="1"/>
        <v>1000</v>
      </c>
      <c r="J20" s="32">
        <f t="shared" si="1"/>
        <v>1000</v>
      </c>
      <c r="K20" s="32">
        <f t="shared" si="1"/>
        <v>800</v>
      </c>
      <c r="L20" s="32">
        <f t="shared" si="1"/>
        <v>504</v>
      </c>
      <c r="M20" s="33" t="s">
        <v>20</v>
      </c>
      <c r="N20" s="33" t="s">
        <v>20</v>
      </c>
    </row>
    <row r="21" spans="1:14" x14ac:dyDescent="0.25">
      <c r="A21" s="121" t="s">
        <v>13</v>
      </c>
      <c r="B21" s="121"/>
      <c r="C21" s="121"/>
      <c r="D21" s="121"/>
      <c r="E21" s="121"/>
      <c r="F21" s="32">
        <f>F12+F13+F14+F15</f>
        <v>0</v>
      </c>
      <c r="G21" s="32">
        <f t="shared" ref="G21:L21" si="2">G12+G13+G14+G15</f>
        <v>21062.7</v>
      </c>
      <c r="H21" s="32">
        <f t="shared" si="2"/>
        <v>17758.7</v>
      </c>
      <c r="I21" s="32">
        <f t="shared" si="2"/>
        <v>1000</v>
      </c>
      <c r="J21" s="32">
        <f t="shared" si="2"/>
        <v>1000</v>
      </c>
      <c r="K21" s="32">
        <f t="shared" si="2"/>
        <v>800</v>
      </c>
      <c r="L21" s="32">
        <f t="shared" si="2"/>
        <v>504</v>
      </c>
      <c r="M21" s="123"/>
      <c r="N21" s="124"/>
    </row>
    <row r="22" spans="1:14" ht="15.75" customHeight="1" x14ac:dyDescent="0.25">
      <c r="A22" s="122" t="s">
        <v>68</v>
      </c>
      <c r="B22" s="122"/>
      <c r="C22" s="122"/>
      <c r="D22" s="122"/>
      <c r="E22" s="122"/>
      <c r="F22" s="32">
        <f>F16</f>
        <v>2084</v>
      </c>
      <c r="G22" s="32">
        <f t="shared" ref="G22:L22" si="3">G16</f>
        <v>2084</v>
      </c>
      <c r="H22" s="32">
        <f t="shared" si="3"/>
        <v>2084</v>
      </c>
      <c r="I22" s="32">
        <f t="shared" si="3"/>
        <v>0</v>
      </c>
      <c r="J22" s="32">
        <f t="shared" si="3"/>
        <v>0</v>
      </c>
      <c r="K22" s="32">
        <f t="shared" si="3"/>
        <v>0</v>
      </c>
      <c r="L22" s="32">
        <f t="shared" si="3"/>
        <v>0</v>
      </c>
      <c r="M22" s="125"/>
      <c r="N22" s="126"/>
    </row>
  </sheetData>
  <mergeCells count="19">
    <mergeCell ref="L2:N2"/>
    <mergeCell ref="A9:A10"/>
    <mergeCell ref="A3:N5"/>
    <mergeCell ref="H9:L9"/>
    <mergeCell ref="C9:C10"/>
    <mergeCell ref="D9:D10"/>
    <mergeCell ref="E9:E10"/>
    <mergeCell ref="F9:F10"/>
    <mergeCell ref="G9:G10"/>
    <mergeCell ref="M9:M10"/>
    <mergeCell ref="N9:N10"/>
    <mergeCell ref="B9:B10"/>
    <mergeCell ref="A21:E21"/>
    <mergeCell ref="A22:E22"/>
    <mergeCell ref="M21:N22"/>
    <mergeCell ref="F17:L17"/>
    <mergeCell ref="F18:L18"/>
    <mergeCell ref="F19:L19"/>
    <mergeCell ref="A20:E2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2" sqref="A2:H3"/>
    </sheetView>
  </sheetViews>
  <sheetFormatPr defaultRowHeight="15" x14ac:dyDescent="0.25"/>
  <cols>
    <col min="1" max="1" width="9.140625" style="35"/>
    <col min="2" max="2" width="25.140625" style="35" bestFit="1" customWidth="1"/>
    <col min="3" max="3" width="12.7109375" style="35" bestFit="1" customWidth="1"/>
    <col min="4" max="4" width="13.85546875" style="35" bestFit="1" customWidth="1"/>
    <col min="5" max="8" width="12.5703125" style="35" bestFit="1" customWidth="1"/>
    <col min="9" max="16384" width="9.140625" style="35"/>
  </cols>
  <sheetData>
    <row r="1" spans="1:8" x14ac:dyDescent="0.25">
      <c r="A1" s="37"/>
      <c r="B1" s="37"/>
      <c r="C1" s="37"/>
      <c r="D1" s="37"/>
      <c r="E1" s="37"/>
      <c r="F1" s="137" t="s">
        <v>229</v>
      </c>
      <c r="G1" s="137"/>
      <c r="H1" s="137"/>
    </row>
    <row r="2" spans="1:8" x14ac:dyDescent="0.25">
      <c r="A2" s="66" t="s">
        <v>198</v>
      </c>
      <c r="B2" s="66"/>
      <c r="C2" s="66"/>
      <c r="D2" s="66"/>
      <c r="E2" s="66"/>
      <c r="F2" s="66"/>
      <c r="G2" s="66"/>
      <c r="H2" s="66"/>
    </row>
    <row r="3" spans="1:8" x14ac:dyDescent="0.25">
      <c r="A3" s="136"/>
      <c r="B3" s="136"/>
      <c r="C3" s="136"/>
      <c r="D3" s="136"/>
      <c r="E3" s="136"/>
      <c r="F3" s="136"/>
      <c r="G3" s="136"/>
      <c r="H3" s="136"/>
    </row>
    <row r="4" spans="1:8" x14ac:dyDescent="0.25">
      <c r="A4" s="50"/>
      <c r="B4" s="51" t="s">
        <v>74</v>
      </c>
      <c r="C4" s="34" t="s">
        <v>75</v>
      </c>
      <c r="D4" s="34" t="s">
        <v>5</v>
      </c>
      <c r="E4" s="34" t="s">
        <v>6</v>
      </c>
      <c r="F4" s="34" t="s">
        <v>7</v>
      </c>
      <c r="G4" s="34" t="s">
        <v>8</v>
      </c>
      <c r="H4" s="34" t="s">
        <v>9</v>
      </c>
    </row>
    <row r="5" spans="1:8" x14ac:dyDescent="0.25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</row>
    <row r="6" spans="1:8" ht="150" x14ac:dyDescent="0.25">
      <c r="A6" s="52" t="s">
        <v>76</v>
      </c>
      <c r="B6" s="53" t="s">
        <v>77</v>
      </c>
      <c r="C6" s="57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</row>
    <row r="7" spans="1:8" ht="105" x14ac:dyDescent="0.25">
      <c r="A7" s="52" t="s">
        <v>78</v>
      </c>
      <c r="B7" s="53" t="s">
        <v>79</v>
      </c>
      <c r="C7" s="57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</row>
    <row r="8" spans="1:8" ht="135" x14ac:dyDescent="0.25">
      <c r="A8" s="52" t="s">
        <v>80</v>
      </c>
      <c r="B8" s="53" t="s">
        <v>81</v>
      </c>
      <c r="C8" s="55">
        <v>589974</v>
      </c>
      <c r="D8" s="55">
        <v>820450</v>
      </c>
      <c r="E8" s="55">
        <v>900980</v>
      </c>
      <c r="F8" s="55">
        <v>999987</v>
      </c>
      <c r="G8" s="55">
        <v>1100042</v>
      </c>
      <c r="H8" s="55">
        <v>1200050</v>
      </c>
    </row>
    <row r="9" spans="1:8" ht="90" x14ac:dyDescent="0.25">
      <c r="A9" s="52" t="s">
        <v>82</v>
      </c>
      <c r="B9" s="53" t="s">
        <v>83</v>
      </c>
      <c r="C9" s="55">
        <v>719482</v>
      </c>
      <c r="D9" s="55">
        <v>820450</v>
      </c>
      <c r="E9" s="55">
        <v>900980</v>
      </c>
      <c r="F9" s="55">
        <v>999987</v>
      </c>
      <c r="G9" s="55">
        <v>1100042</v>
      </c>
      <c r="H9" s="55">
        <v>1200050</v>
      </c>
    </row>
    <row r="10" spans="1:8" ht="135" x14ac:dyDescent="0.25">
      <c r="A10" s="52" t="s">
        <v>84</v>
      </c>
      <c r="B10" s="53" t="s">
        <v>85</v>
      </c>
      <c r="C10" s="55">
        <v>6683.8</v>
      </c>
      <c r="D10" s="55">
        <v>7996.1</v>
      </c>
      <c r="E10" s="55">
        <v>8292.39</v>
      </c>
      <c r="F10" s="55">
        <v>8516.2800000000007</v>
      </c>
      <c r="G10" s="55">
        <v>8737.7099999999991</v>
      </c>
      <c r="H10" s="55">
        <v>8999.84</v>
      </c>
    </row>
    <row r="11" spans="1:8" ht="90" x14ac:dyDescent="0.25">
      <c r="A11" s="52" t="s">
        <v>86</v>
      </c>
      <c r="B11" s="53" t="s">
        <v>87</v>
      </c>
      <c r="C11" s="55">
        <v>7682.6019999999999</v>
      </c>
      <c r="D11" s="55">
        <v>7996.1</v>
      </c>
      <c r="E11" s="56">
        <v>8292.39</v>
      </c>
      <c r="F11" s="55">
        <v>8516.2800000000007</v>
      </c>
      <c r="G11" s="55">
        <v>8737.7099999999991</v>
      </c>
      <c r="H11" s="55">
        <v>8999.84</v>
      </c>
    </row>
    <row r="12" spans="1:8" ht="135" x14ac:dyDescent="0.25">
      <c r="A12" s="52" t="s">
        <v>88</v>
      </c>
      <c r="B12" s="53" t="s">
        <v>89</v>
      </c>
      <c r="C12" s="55">
        <v>1558.2</v>
      </c>
      <c r="D12" s="55">
        <v>1919.06</v>
      </c>
      <c r="E12" s="55">
        <v>2073.1</v>
      </c>
      <c r="F12" s="55">
        <v>2129.0700000000002</v>
      </c>
      <c r="G12" s="55">
        <v>2185.5</v>
      </c>
      <c r="H12" s="55">
        <v>2339.9499999999998</v>
      </c>
    </row>
    <row r="13" spans="1:8" ht="90" x14ac:dyDescent="0.25">
      <c r="A13" s="52" t="s">
        <v>90</v>
      </c>
      <c r="B13" s="53" t="s">
        <v>91</v>
      </c>
      <c r="C13" s="55">
        <v>1833.27</v>
      </c>
      <c r="D13" s="55">
        <v>1919.06</v>
      </c>
      <c r="E13" s="55">
        <v>2073.1</v>
      </c>
      <c r="F13" s="55">
        <v>2129.0700000000002</v>
      </c>
      <c r="G13" s="55">
        <v>2185.5</v>
      </c>
      <c r="H13" s="55">
        <v>2339.9499999999998</v>
      </c>
    </row>
    <row r="14" spans="1:8" ht="135" x14ac:dyDescent="0.25">
      <c r="A14" s="52" t="s">
        <v>92</v>
      </c>
      <c r="B14" s="53" t="s">
        <v>93</v>
      </c>
      <c r="C14" s="57">
        <v>88015.65</v>
      </c>
      <c r="D14" s="57">
        <v>88895.8</v>
      </c>
      <c r="E14" s="57">
        <v>89784.76</v>
      </c>
      <c r="F14" s="57">
        <v>90682.61</v>
      </c>
      <c r="G14" s="57">
        <v>91589.440000000002</v>
      </c>
      <c r="H14" s="55">
        <v>92400</v>
      </c>
    </row>
    <row r="15" spans="1:8" ht="90" x14ac:dyDescent="0.25">
      <c r="A15" s="52" t="s">
        <v>94</v>
      </c>
      <c r="B15" s="53" t="s">
        <v>95</v>
      </c>
      <c r="C15" s="58">
        <v>95284.15</v>
      </c>
      <c r="D15" s="57">
        <v>96132</v>
      </c>
      <c r="E15" s="57">
        <v>97006.56</v>
      </c>
      <c r="F15" s="57">
        <v>97868.3</v>
      </c>
      <c r="G15" s="57">
        <v>98739.199999999997</v>
      </c>
      <c r="H15" s="55">
        <v>99596.1</v>
      </c>
    </row>
    <row r="16" spans="1:8" ht="150" x14ac:dyDescent="0.25">
      <c r="A16" s="52" t="s">
        <v>96</v>
      </c>
      <c r="B16" s="53" t="s">
        <v>97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</row>
    <row r="17" spans="1:8" ht="90" x14ac:dyDescent="0.25">
      <c r="A17" s="52" t="s">
        <v>98</v>
      </c>
      <c r="B17" s="53" t="s">
        <v>99</v>
      </c>
      <c r="C17" s="57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</row>
    <row r="18" spans="1:8" ht="90" x14ac:dyDescent="0.25">
      <c r="A18" s="52" t="s">
        <v>100</v>
      </c>
      <c r="B18" s="53" t="s">
        <v>101</v>
      </c>
      <c r="C18" s="55">
        <v>3043700</v>
      </c>
      <c r="D18" s="55">
        <f>C18*1.1</f>
        <v>3348070.0000000005</v>
      </c>
      <c r="E18" s="55">
        <f>D18*1.05</f>
        <v>3515473.5000000005</v>
      </c>
      <c r="F18" s="55">
        <f>E18*1.02</f>
        <v>3585782.9700000007</v>
      </c>
      <c r="G18" s="55">
        <v>3585000</v>
      </c>
      <c r="H18" s="55">
        <f>G18*1.02</f>
        <v>3656700</v>
      </c>
    </row>
    <row r="19" spans="1:8" ht="135" x14ac:dyDescent="0.25">
      <c r="A19" s="52" t="s">
        <v>102</v>
      </c>
      <c r="B19" s="53" t="s">
        <v>103</v>
      </c>
      <c r="C19" s="55">
        <v>3043700</v>
      </c>
      <c r="D19" s="55">
        <f>C19*1.1</f>
        <v>3348070.0000000005</v>
      </c>
      <c r="E19" s="55">
        <f>D19*1.05</f>
        <v>3515473.5000000005</v>
      </c>
      <c r="F19" s="55">
        <f>E19*1.02</f>
        <v>3585782.9700000007</v>
      </c>
      <c r="G19" s="55">
        <v>3585000</v>
      </c>
      <c r="H19" s="55">
        <f>G19*1.02</f>
        <v>3656700</v>
      </c>
    </row>
    <row r="20" spans="1:8" ht="75" x14ac:dyDescent="0.25">
      <c r="A20" s="52" t="s">
        <v>104</v>
      </c>
      <c r="B20" s="53" t="s">
        <v>105</v>
      </c>
      <c r="C20" s="55">
        <v>150000</v>
      </c>
      <c r="D20" s="55">
        <v>170000</v>
      </c>
      <c r="E20" s="55">
        <v>190000</v>
      </c>
      <c r="F20" s="55">
        <v>210000</v>
      </c>
      <c r="G20" s="55">
        <v>220000</v>
      </c>
      <c r="H20" s="55">
        <v>230000</v>
      </c>
    </row>
    <row r="21" spans="1:8" ht="90" x14ac:dyDescent="0.25">
      <c r="A21" s="52" t="s">
        <v>106</v>
      </c>
      <c r="B21" s="53" t="s">
        <v>107</v>
      </c>
      <c r="C21" s="55">
        <v>28900</v>
      </c>
      <c r="D21" s="55">
        <f>C21*1.13</f>
        <v>32656.999999999996</v>
      </c>
      <c r="E21" s="55">
        <f>D21*1.11</f>
        <v>36249.269999999997</v>
      </c>
      <c r="F21" s="55">
        <f>E21*1.1</f>
        <v>39874.197</v>
      </c>
      <c r="G21" s="55">
        <f>F21*1.04</f>
        <v>41469.164880000004</v>
      </c>
      <c r="H21" s="55">
        <f>G21*1.01</f>
        <v>41883.856528800003</v>
      </c>
    </row>
    <row r="22" spans="1:8" ht="135" x14ac:dyDescent="0.25">
      <c r="A22" s="52" t="s">
        <v>108</v>
      </c>
      <c r="B22" s="53" t="s">
        <v>109</v>
      </c>
      <c r="C22" s="55">
        <v>28900</v>
      </c>
      <c r="D22" s="55">
        <f>C22*1.13</f>
        <v>32656.999999999996</v>
      </c>
      <c r="E22" s="55">
        <f>D22*1.11</f>
        <v>36249.269999999997</v>
      </c>
      <c r="F22" s="55">
        <f>E22*1.1</f>
        <v>39874.197</v>
      </c>
      <c r="G22" s="55">
        <f>F22*1.04</f>
        <v>41469.164880000004</v>
      </c>
      <c r="H22" s="55">
        <f>G22*1.01</f>
        <v>41883.856528800003</v>
      </c>
    </row>
    <row r="23" spans="1:8" ht="75" x14ac:dyDescent="0.25">
      <c r="A23" s="52" t="s">
        <v>110</v>
      </c>
      <c r="B23" s="53" t="s">
        <v>111</v>
      </c>
      <c r="C23" s="59">
        <v>61500</v>
      </c>
      <c r="D23" s="55">
        <f>C23*1.05</f>
        <v>64575</v>
      </c>
      <c r="E23" s="55">
        <f>D23*1.02</f>
        <v>65866.5</v>
      </c>
      <c r="F23" s="55">
        <f>E23*1.01</f>
        <v>66525.164999999994</v>
      </c>
      <c r="G23" s="55">
        <f>F23*1.019</f>
        <v>67789.143134999991</v>
      </c>
      <c r="H23" s="55">
        <f>G23*1.017</f>
        <v>68941.55856829499</v>
      </c>
    </row>
    <row r="24" spans="1:8" ht="120" x14ac:dyDescent="0.25">
      <c r="A24" s="52" t="s">
        <v>112</v>
      </c>
      <c r="B24" s="53" t="s">
        <v>113</v>
      </c>
      <c r="C24" s="59">
        <v>61500</v>
      </c>
      <c r="D24" s="55">
        <f>C24*1.05</f>
        <v>64575</v>
      </c>
      <c r="E24" s="55">
        <f>D24*1.02</f>
        <v>65866.5</v>
      </c>
      <c r="F24" s="55">
        <f>E24*1.01</f>
        <v>66525.164999999994</v>
      </c>
      <c r="G24" s="55">
        <f>F24*1.019</f>
        <v>67789.143134999991</v>
      </c>
      <c r="H24" s="55">
        <f>G24*1.017</f>
        <v>68941.55856829499</v>
      </c>
    </row>
    <row r="25" spans="1:8" ht="75" x14ac:dyDescent="0.25">
      <c r="A25" s="52" t="s">
        <v>114</v>
      </c>
      <c r="B25" s="53" t="s">
        <v>115</v>
      </c>
      <c r="C25" s="55">
        <v>2300</v>
      </c>
      <c r="D25" s="55">
        <v>2600</v>
      </c>
      <c r="E25" s="55">
        <v>2700</v>
      </c>
      <c r="F25" s="55">
        <v>2800</v>
      </c>
      <c r="G25" s="55">
        <v>2900</v>
      </c>
      <c r="H25" s="55">
        <v>3000</v>
      </c>
    </row>
    <row r="26" spans="1:8" ht="75" x14ac:dyDescent="0.25">
      <c r="A26" s="52" t="s">
        <v>116</v>
      </c>
      <c r="B26" s="53" t="s">
        <v>117</v>
      </c>
      <c r="C26" s="55">
        <v>20100</v>
      </c>
      <c r="D26" s="55">
        <f>C26*1.1</f>
        <v>22110</v>
      </c>
      <c r="E26" s="55">
        <f>D26*1.03</f>
        <v>22773.3</v>
      </c>
      <c r="F26" s="55">
        <v>22773.3</v>
      </c>
      <c r="G26" s="55">
        <v>22773.3</v>
      </c>
      <c r="H26" s="55">
        <v>22773.3</v>
      </c>
    </row>
    <row r="27" spans="1:8" ht="120" x14ac:dyDescent="0.25">
      <c r="A27" s="52" t="s">
        <v>118</v>
      </c>
      <c r="B27" s="53" t="s">
        <v>119</v>
      </c>
      <c r="C27" s="55">
        <v>20100</v>
      </c>
      <c r="D27" s="55">
        <f>C27*1.1</f>
        <v>22110</v>
      </c>
      <c r="E27" s="55">
        <f>D27*1.03</f>
        <v>22773.3</v>
      </c>
      <c r="F27" s="55">
        <v>22773.3</v>
      </c>
      <c r="G27" s="55">
        <v>22773.3</v>
      </c>
      <c r="H27" s="55">
        <v>22773.3</v>
      </c>
    </row>
    <row r="28" spans="1:8" ht="75" x14ac:dyDescent="0.25">
      <c r="A28" s="52" t="s">
        <v>120</v>
      </c>
      <c r="B28" s="53" t="s">
        <v>121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</row>
    <row r="29" spans="1:8" ht="120" x14ac:dyDescent="0.25">
      <c r="A29" s="52" t="s">
        <v>122</v>
      </c>
      <c r="B29" s="53" t="s">
        <v>123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</row>
    <row r="30" spans="1:8" ht="165" x14ac:dyDescent="0.25">
      <c r="A30" s="52" t="s">
        <v>124</v>
      </c>
      <c r="B30" s="53" t="s">
        <v>125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</row>
    <row r="31" spans="1:8" ht="180" x14ac:dyDescent="0.25">
      <c r="A31" s="52" t="s">
        <v>126</v>
      </c>
      <c r="B31" s="53" t="s">
        <v>127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</row>
    <row r="32" spans="1:8" ht="120" x14ac:dyDescent="0.25">
      <c r="A32" s="52" t="s">
        <v>128</v>
      </c>
      <c r="B32" s="53" t="s">
        <v>129</v>
      </c>
      <c r="C32" s="55">
        <v>534274.6</v>
      </c>
      <c r="D32" s="55">
        <v>582374</v>
      </c>
      <c r="E32" s="55">
        <v>617316</v>
      </c>
      <c r="F32" s="55">
        <v>653737</v>
      </c>
      <c r="G32" s="55">
        <v>686424</v>
      </c>
      <c r="H32" s="55">
        <v>720745</v>
      </c>
    </row>
    <row r="33" spans="1:8" ht="150" x14ac:dyDescent="0.25">
      <c r="A33" s="52" t="s">
        <v>130</v>
      </c>
      <c r="B33" s="53" t="s">
        <v>131</v>
      </c>
      <c r="C33" s="56">
        <v>517856</v>
      </c>
      <c r="D33" s="55">
        <v>582374</v>
      </c>
      <c r="E33" s="55">
        <v>617316</v>
      </c>
      <c r="F33" s="55">
        <v>653737</v>
      </c>
      <c r="G33" s="55">
        <v>686424</v>
      </c>
      <c r="H33" s="55">
        <v>720745</v>
      </c>
    </row>
    <row r="34" spans="1:8" ht="75" x14ac:dyDescent="0.25">
      <c r="A34" s="52" t="s">
        <v>132</v>
      </c>
      <c r="B34" s="53" t="s">
        <v>133</v>
      </c>
      <c r="C34" s="55">
        <v>2630400</v>
      </c>
      <c r="D34" s="55">
        <v>3065126</v>
      </c>
      <c r="E34" s="55">
        <v>3429533</v>
      </c>
      <c r="F34" s="55">
        <v>3845511</v>
      </c>
      <c r="G34" s="55">
        <v>4290150</v>
      </c>
      <c r="H34" s="55">
        <v>4804966</v>
      </c>
    </row>
    <row r="35" spans="1:8" ht="105" x14ac:dyDescent="0.25">
      <c r="A35" s="52" t="s">
        <v>134</v>
      </c>
      <c r="B35" s="53" t="s">
        <v>135</v>
      </c>
      <c r="C35" s="55">
        <v>4854.05</v>
      </c>
      <c r="D35" s="55">
        <v>4880.7</v>
      </c>
      <c r="E35" s="55">
        <v>4902.9799999999996</v>
      </c>
      <c r="F35" s="55">
        <v>4952</v>
      </c>
      <c r="G35" s="55">
        <v>4991.62</v>
      </c>
      <c r="H35" s="55">
        <v>5041.54</v>
      </c>
    </row>
    <row r="36" spans="1:8" ht="255" x14ac:dyDescent="0.25">
      <c r="A36" s="52" t="s">
        <v>136</v>
      </c>
      <c r="B36" s="53" t="s">
        <v>137</v>
      </c>
      <c r="C36" s="55">
        <v>3980.32</v>
      </c>
      <c r="D36" s="55">
        <v>4880.7</v>
      </c>
      <c r="E36" s="55">
        <v>4902.9799999999996</v>
      </c>
      <c r="F36" s="55">
        <v>4952</v>
      </c>
      <c r="G36" s="55">
        <v>4991.62</v>
      </c>
      <c r="H36" s="55">
        <v>5041.54</v>
      </c>
    </row>
    <row r="37" spans="1:8" ht="105" x14ac:dyDescent="0.25">
      <c r="A37" s="52" t="s">
        <v>138</v>
      </c>
      <c r="B37" s="53" t="s">
        <v>139</v>
      </c>
      <c r="C37" s="55">
        <v>95892</v>
      </c>
      <c r="D37" s="55">
        <v>96571</v>
      </c>
      <c r="E37" s="55">
        <v>100020</v>
      </c>
      <c r="F37" s="55">
        <v>104143</v>
      </c>
      <c r="G37" s="55">
        <v>108231</v>
      </c>
      <c r="H37" s="55">
        <v>112685</v>
      </c>
    </row>
    <row r="38" spans="1:8" ht="105" x14ac:dyDescent="0.25">
      <c r="A38" s="52" t="s">
        <v>140</v>
      </c>
      <c r="B38" s="53" t="s">
        <v>141</v>
      </c>
      <c r="C38" s="55">
        <v>1826.7429999999999</v>
      </c>
      <c r="D38" s="55">
        <v>1838.71</v>
      </c>
      <c r="E38" s="55">
        <v>1903.38</v>
      </c>
      <c r="F38" s="55">
        <v>1980.79</v>
      </c>
      <c r="G38" s="55">
        <v>2057.4699999999998</v>
      </c>
      <c r="H38" s="55">
        <v>2141.0100000000002</v>
      </c>
    </row>
    <row r="39" spans="1:8" ht="255" x14ac:dyDescent="0.25">
      <c r="A39" s="52" t="s">
        <v>142</v>
      </c>
      <c r="B39" s="53" t="s">
        <v>143</v>
      </c>
      <c r="C39" s="55">
        <v>1512.68</v>
      </c>
      <c r="D39" s="55">
        <v>1838.71</v>
      </c>
      <c r="E39" s="55">
        <v>1903.38</v>
      </c>
      <c r="F39" s="55">
        <v>1980.79</v>
      </c>
      <c r="G39" s="55">
        <v>2057.4699999999998</v>
      </c>
      <c r="H39" s="55">
        <v>2141.0100000000002</v>
      </c>
    </row>
    <row r="40" spans="1:8" ht="120" x14ac:dyDescent="0.25">
      <c r="A40" s="52" t="s">
        <v>144</v>
      </c>
      <c r="B40" s="53" t="s">
        <v>145</v>
      </c>
      <c r="C40" s="55">
        <v>86460.9</v>
      </c>
      <c r="D40" s="55">
        <v>97716.2</v>
      </c>
      <c r="E40" s="55">
        <v>106041.16</v>
      </c>
      <c r="F40" s="55">
        <v>115326.87</v>
      </c>
      <c r="G40" s="55">
        <v>124800.46</v>
      </c>
      <c r="H40" s="55">
        <v>135596.14000000001</v>
      </c>
    </row>
    <row r="41" spans="1:8" ht="150" x14ac:dyDescent="0.25">
      <c r="A41" s="52" t="s">
        <v>146</v>
      </c>
      <c r="B41" s="53" t="s">
        <v>147</v>
      </c>
      <c r="C41" s="55">
        <v>86460.9</v>
      </c>
      <c r="D41" s="55">
        <v>97716.2</v>
      </c>
      <c r="E41" s="55">
        <v>106041.16</v>
      </c>
      <c r="F41" s="55">
        <v>115326.87</v>
      </c>
      <c r="G41" s="55">
        <v>124800.46</v>
      </c>
      <c r="H41" s="55">
        <v>135596.14000000001</v>
      </c>
    </row>
    <row r="42" spans="1:8" ht="165" x14ac:dyDescent="0.25">
      <c r="A42" s="52" t="s">
        <v>148</v>
      </c>
      <c r="B42" s="53" t="s">
        <v>149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</row>
    <row r="43" spans="1:8" ht="105" x14ac:dyDescent="0.25">
      <c r="A43" s="52" t="s">
        <v>150</v>
      </c>
      <c r="B43" s="53" t="s">
        <v>151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</row>
    <row r="44" spans="1:8" ht="150" x14ac:dyDescent="0.25">
      <c r="A44" s="52" t="s">
        <v>152</v>
      </c>
      <c r="B44" s="53" t="s">
        <v>153</v>
      </c>
      <c r="C44" s="55">
        <v>7268.5</v>
      </c>
      <c r="D44" s="55">
        <v>7236.2</v>
      </c>
      <c r="E44" s="55">
        <v>7221.8</v>
      </c>
      <c r="F44" s="55">
        <v>7185.69</v>
      </c>
      <c r="G44" s="55">
        <v>7149.76</v>
      </c>
      <c r="H44" s="55">
        <v>7118.52</v>
      </c>
    </row>
    <row r="45" spans="1:8" ht="165" x14ac:dyDescent="0.25">
      <c r="A45" s="52" t="s">
        <v>154</v>
      </c>
      <c r="B45" s="53" t="s">
        <v>155</v>
      </c>
      <c r="C45" s="55">
        <v>0</v>
      </c>
      <c r="D45" s="55">
        <v>0</v>
      </c>
      <c r="E45" s="55">
        <v>40.56</v>
      </c>
      <c r="F45" s="55">
        <v>60.6</v>
      </c>
      <c r="G45" s="55">
        <v>73.06</v>
      </c>
      <c r="H45" s="55">
        <v>73.06</v>
      </c>
    </row>
    <row r="46" spans="1:8" ht="120" x14ac:dyDescent="0.25">
      <c r="A46" s="52" t="s">
        <v>156</v>
      </c>
      <c r="B46" s="53" t="s">
        <v>157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</row>
    <row r="47" spans="1:8" ht="135" x14ac:dyDescent="0.25">
      <c r="A47" s="52" t="s">
        <v>158</v>
      </c>
      <c r="B47" s="53" t="s">
        <v>159</v>
      </c>
      <c r="C47" s="55">
        <f t="shared" ref="C47:H47" si="0">(C44+C41+C35+C32)*1.15</f>
        <v>727786.75749999983</v>
      </c>
      <c r="D47" s="55">
        <f t="shared" si="0"/>
        <v>796038.16499999992</v>
      </c>
      <c r="E47" s="55">
        <f t="shared" si="0"/>
        <v>845804.23099999991</v>
      </c>
      <c r="F47" s="55">
        <f t="shared" si="0"/>
        <v>898381.79399999999</v>
      </c>
      <c r="G47" s="55">
        <f t="shared" si="0"/>
        <v>946870.7159999999</v>
      </c>
      <c r="H47" s="55">
        <f t="shared" si="0"/>
        <v>998776.37999999989</v>
      </c>
    </row>
    <row r="48" spans="1:8" ht="120" x14ac:dyDescent="0.25">
      <c r="A48" s="52" t="s">
        <v>160</v>
      </c>
      <c r="B48" s="53" t="s">
        <v>161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</row>
    <row r="49" spans="1:8" ht="105" x14ac:dyDescent="0.25">
      <c r="A49" s="52" t="s">
        <v>162</v>
      </c>
      <c r="B49" s="53" t="s">
        <v>163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</row>
    <row r="50" spans="1:8" ht="105" x14ac:dyDescent="0.25">
      <c r="A50" s="52" t="s">
        <v>164</v>
      </c>
      <c r="B50" s="53" t="s">
        <v>165</v>
      </c>
      <c r="C50" s="55">
        <v>481058.89199999999</v>
      </c>
      <c r="D50" s="55">
        <v>467047.47</v>
      </c>
      <c r="E50" s="55">
        <v>453444.14</v>
      </c>
      <c r="F50" s="55">
        <v>440237.03</v>
      </c>
      <c r="G50" s="55">
        <v>427414.59</v>
      </c>
      <c r="H50" s="55">
        <v>414965.63</v>
      </c>
    </row>
    <row r="51" spans="1:8" ht="90" x14ac:dyDescent="0.25">
      <c r="A51" s="52" t="s">
        <v>166</v>
      </c>
      <c r="B51" s="53" t="s">
        <v>167</v>
      </c>
      <c r="C51" s="55">
        <v>74994.436000000002</v>
      </c>
      <c r="D51" s="55">
        <v>74994.436000000002</v>
      </c>
      <c r="E51" s="55">
        <v>74994.436000000002</v>
      </c>
      <c r="F51" s="55">
        <v>74994.436000000002</v>
      </c>
      <c r="G51" s="55">
        <v>74994.436000000002</v>
      </c>
      <c r="H51" s="55">
        <v>74994.436000000002</v>
      </c>
    </row>
    <row r="52" spans="1:8" ht="120" x14ac:dyDescent="0.25">
      <c r="A52" s="52" t="s">
        <v>168</v>
      </c>
      <c r="B52" s="53" t="s">
        <v>169</v>
      </c>
      <c r="C52" s="55">
        <f>14456047/1000</f>
        <v>14456.047</v>
      </c>
      <c r="D52" s="55">
        <f>14034997/1000</f>
        <v>14034.996999999999</v>
      </c>
      <c r="E52" s="55">
        <f>13626211/1000</f>
        <v>13626.210999999999</v>
      </c>
      <c r="F52" s="55">
        <f>13229331/1000</f>
        <v>13229.331</v>
      </c>
      <c r="G52" s="55">
        <f>12844011/1000</f>
        <v>12844.011</v>
      </c>
      <c r="H52" s="55">
        <f>12469913/1000</f>
        <v>12469.913</v>
      </c>
    </row>
    <row r="53" spans="1:8" ht="90" x14ac:dyDescent="0.25">
      <c r="A53" s="52" t="s">
        <v>170</v>
      </c>
      <c r="B53" s="53" t="s">
        <v>171</v>
      </c>
      <c r="C53" s="55">
        <v>2807.3679999999999</v>
      </c>
      <c r="D53" s="55">
        <v>2807.3679999999999</v>
      </c>
      <c r="E53" s="55">
        <v>2807.3679999999999</v>
      </c>
      <c r="F53" s="55">
        <v>2807.3679999999999</v>
      </c>
      <c r="G53" s="55">
        <v>2807.3679999999999</v>
      </c>
      <c r="H53" s="55">
        <v>2807.3679999999999</v>
      </c>
    </row>
    <row r="54" spans="1:8" ht="75" x14ac:dyDescent="0.25">
      <c r="A54" s="52" t="s">
        <v>172</v>
      </c>
      <c r="B54" s="53" t="s">
        <v>173</v>
      </c>
      <c r="C54" s="55">
        <v>60746.285000000003</v>
      </c>
      <c r="D54" s="55">
        <v>58976.976000000002</v>
      </c>
      <c r="E54" s="55">
        <v>57259.199999999997</v>
      </c>
      <c r="F54" s="55">
        <v>55591.455999999998</v>
      </c>
      <c r="G54" s="55">
        <v>53471.3</v>
      </c>
      <c r="H54" s="55">
        <v>52382.6</v>
      </c>
    </row>
    <row r="55" spans="1:8" ht="75" x14ac:dyDescent="0.25">
      <c r="A55" s="52" t="s">
        <v>174</v>
      </c>
      <c r="B55" s="53" t="s">
        <v>175</v>
      </c>
      <c r="C55" s="55">
        <v>719482</v>
      </c>
      <c r="D55" s="55">
        <v>820450</v>
      </c>
      <c r="E55" s="55">
        <v>900980</v>
      </c>
      <c r="F55" s="55">
        <v>999987</v>
      </c>
      <c r="G55" s="55">
        <v>1100042</v>
      </c>
      <c r="H55" s="55">
        <v>1200050</v>
      </c>
    </row>
    <row r="56" spans="1:8" ht="60" x14ac:dyDescent="0.25">
      <c r="A56" s="52" t="s">
        <v>176</v>
      </c>
      <c r="B56" s="53" t="s">
        <v>177</v>
      </c>
      <c r="C56" s="55">
        <v>568.29999999999995</v>
      </c>
      <c r="D56" s="55">
        <f>C56/1.03</f>
        <v>551.74757281553389</v>
      </c>
      <c r="E56" s="55">
        <f>D56/1.03</f>
        <v>535.67725516071255</v>
      </c>
      <c r="F56" s="55">
        <f>E56/1.03</f>
        <v>520.07500501040056</v>
      </c>
      <c r="G56" s="55">
        <f>F56/1.03</f>
        <v>504.92718933048599</v>
      </c>
      <c r="H56" s="55">
        <f>G56/1.03</f>
        <v>490.22057216552037</v>
      </c>
    </row>
    <row r="57" spans="1:8" ht="90" x14ac:dyDescent="0.25">
      <c r="A57" s="52" t="s">
        <v>178</v>
      </c>
      <c r="B57" s="53" t="s">
        <v>179</v>
      </c>
      <c r="C57" s="55">
        <v>1833.27</v>
      </c>
      <c r="D57" s="55">
        <v>1919.06</v>
      </c>
      <c r="E57" s="55">
        <v>2073.1</v>
      </c>
      <c r="F57" s="55">
        <v>2129.0700000000002</v>
      </c>
      <c r="G57" s="55">
        <v>2185.5</v>
      </c>
      <c r="H57" s="55">
        <v>2339.9499999999998</v>
      </c>
    </row>
    <row r="58" spans="1:8" ht="90" x14ac:dyDescent="0.25">
      <c r="A58" s="52" t="s">
        <v>180</v>
      </c>
      <c r="B58" s="53" t="s">
        <v>87</v>
      </c>
      <c r="C58" s="55">
        <v>7682.6019999999999</v>
      </c>
      <c r="D58" s="55">
        <v>7996.1</v>
      </c>
      <c r="E58" s="55">
        <v>8292.39</v>
      </c>
      <c r="F58" s="55">
        <v>8516.2800000000007</v>
      </c>
      <c r="G58" s="55">
        <v>8737.7099999999991</v>
      </c>
      <c r="H58" s="55">
        <v>8999.84</v>
      </c>
    </row>
    <row r="59" spans="1:8" ht="105" x14ac:dyDescent="0.25">
      <c r="A59" s="52" t="s">
        <v>181</v>
      </c>
      <c r="B59" s="53" t="s">
        <v>182</v>
      </c>
      <c r="C59" s="55">
        <v>3271.4789999999998</v>
      </c>
      <c r="D59" s="55">
        <v>3173.3339999999998</v>
      </c>
      <c r="E59" s="55">
        <v>3078.134</v>
      </c>
      <c r="F59" s="55">
        <v>2985.79</v>
      </c>
      <c r="G59" s="55">
        <v>2896.21</v>
      </c>
      <c r="H59" s="55">
        <v>2838.29</v>
      </c>
    </row>
    <row r="60" spans="1:8" ht="60" x14ac:dyDescent="0.25">
      <c r="A60" s="52" t="s">
        <v>183</v>
      </c>
      <c r="B60" s="53" t="s">
        <v>177</v>
      </c>
      <c r="C60" s="55">
        <v>568.29999999999995</v>
      </c>
      <c r="D60" s="55">
        <v>551.25</v>
      </c>
      <c r="E60" s="55">
        <v>534.71</v>
      </c>
      <c r="F60" s="55">
        <v>518.66999999999996</v>
      </c>
      <c r="G60" s="55">
        <v>503.11</v>
      </c>
      <c r="H60" s="55">
        <v>488.01</v>
      </c>
    </row>
    <row r="61" spans="1:8" ht="90" x14ac:dyDescent="0.25">
      <c r="A61" s="52" t="s">
        <v>184</v>
      </c>
      <c r="B61" s="53" t="s">
        <v>179</v>
      </c>
      <c r="C61" s="55">
        <v>1833.27</v>
      </c>
      <c r="D61" s="55">
        <v>1919.06</v>
      </c>
      <c r="E61" s="55">
        <v>2073.1</v>
      </c>
      <c r="F61" s="55">
        <v>2129.0700000000002</v>
      </c>
      <c r="G61" s="55">
        <v>2185.5</v>
      </c>
      <c r="H61" s="55">
        <v>2339.9499999999998</v>
      </c>
    </row>
    <row r="62" spans="1:8" ht="90" x14ac:dyDescent="0.25">
      <c r="A62" s="52" t="s">
        <v>185</v>
      </c>
      <c r="B62" s="53" t="s">
        <v>87</v>
      </c>
      <c r="C62" s="55">
        <v>7682.6019999999999</v>
      </c>
      <c r="D62" s="55">
        <v>7996.1</v>
      </c>
      <c r="E62" s="55">
        <v>8292.39</v>
      </c>
      <c r="F62" s="55">
        <v>8516.2800000000007</v>
      </c>
      <c r="G62" s="55">
        <v>8737.7099999999991</v>
      </c>
      <c r="H62" s="55">
        <v>8999.84</v>
      </c>
    </row>
    <row r="63" spans="1:8" ht="90" x14ac:dyDescent="0.25">
      <c r="A63" s="52" t="s">
        <v>186</v>
      </c>
      <c r="B63" s="53" t="s">
        <v>187</v>
      </c>
      <c r="C63" s="55">
        <v>494.15100000000001</v>
      </c>
      <c r="D63" s="55">
        <v>484.27</v>
      </c>
      <c r="E63" s="55">
        <v>474.58</v>
      </c>
      <c r="F63" s="55">
        <v>464.09</v>
      </c>
      <c r="G63" s="55">
        <v>451.14</v>
      </c>
      <c r="H63" s="55">
        <v>437.6</v>
      </c>
    </row>
    <row r="64" spans="1:8" ht="75" x14ac:dyDescent="0.25">
      <c r="A64" s="52" t="s">
        <v>188</v>
      </c>
      <c r="B64" s="53" t="s">
        <v>189</v>
      </c>
      <c r="C64" s="55">
        <v>7824120</v>
      </c>
      <c r="D64" s="55">
        <f>D58*101.8*100</f>
        <v>81400298</v>
      </c>
      <c r="E64" s="55">
        <f>E58*101.8*100</f>
        <v>84416530.199999988</v>
      </c>
      <c r="F64" s="55">
        <f>F58*101.8*100</f>
        <v>86695730.400000006</v>
      </c>
      <c r="G64" s="55">
        <f>G58*101.8*100</f>
        <v>88949887.799999997</v>
      </c>
      <c r="H64" s="55">
        <f>H58*101.8*100</f>
        <v>91618371.199999988</v>
      </c>
    </row>
    <row r="65" spans="1:8" ht="90" x14ac:dyDescent="0.25">
      <c r="A65" s="52" t="s">
        <v>190</v>
      </c>
      <c r="B65" s="53" t="s">
        <v>191</v>
      </c>
      <c r="C65" s="55">
        <v>2040000</v>
      </c>
      <c r="D65" s="55">
        <v>2045000</v>
      </c>
      <c r="E65" s="55">
        <v>2047000</v>
      </c>
      <c r="F65" s="55">
        <v>2048000</v>
      </c>
      <c r="G65" s="55">
        <v>2049000</v>
      </c>
      <c r="H65" s="55">
        <v>2050000</v>
      </c>
    </row>
    <row r="66" spans="1:8" ht="75" x14ac:dyDescent="0.25">
      <c r="A66" s="52" t="s">
        <v>192</v>
      </c>
      <c r="B66" s="53" t="s">
        <v>193</v>
      </c>
      <c r="C66" s="55">
        <v>315600</v>
      </c>
      <c r="D66" s="55">
        <v>316900</v>
      </c>
      <c r="E66" s="55">
        <v>318000</v>
      </c>
      <c r="F66" s="55">
        <v>318500</v>
      </c>
      <c r="G66" s="55">
        <v>319000</v>
      </c>
      <c r="H66" s="55">
        <v>319500</v>
      </c>
    </row>
    <row r="67" spans="1:8" ht="105" x14ac:dyDescent="0.25">
      <c r="A67" s="52" t="s">
        <v>194</v>
      </c>
      <c r="B67" s="53" t="s">
        <v>195</v>
      </c>
      <c r="C67" s="55">
        <v>30</v>
      </c>
      <c r="D67" s="55">
        <v>32</v>
      </c>
      <c r="E67" s="55">
        <v>34</v>
      </c>
      <c r="F67" s="55">
        <v>36</v>
      </c>
      <c r="G67" s="55">
        <v>36</v>
      </c>
      <c r="H67" s="55">
        <v>36</v>
      </c>
    </row>
    <row r="68" spans="1:8" ht="45" x14ac:dyDescent="0.25">
      <c r="A68" s="52" t="s">
        <v>196</v>
      </c>
      <c r="B68" s="53" t="s">
        <v>197</v>
      </c>
      <c r="C68" s="55">
        <v>30</v>
      </c>
      <c r="D68" s="55">
        <v>32</v>
      </c>
      <c r="E68" s="55">
        <v>34</v>
      </c>
      <c r="F68" s="55">
        <v>36</v>
      </c>
      <c r="G68" s="55">
        <v>36</v>
      </c>
      <c r="H68" s="55">
        <v>36</v>
      </c>
    </row>
    <row r="69" spans="1:8" ht="75" x14ac:dyDescent="0.25">
      <c r="A69" s="52" t="s">
        <v>216</v>
      </c>
      <c r="B69" s="54" t="s">
        <v>217</v>
      </c>
      <c r="C69" s="55">
        <v>100</v>
      </c>
      <c r="D69" s="55">
        <v>120</v>
      </c>
      <c r="E69" s="55">
        <v>140</v>
      </c>
      <c r="F69" s="55">
        <v>160</v>
      </c>
      <c r="G69" s="55">
        <v>180</v>
      </c>
      <c r="H69" s="55">
        <v>200</v>
      </c>
    </row>
    <row r="70" spans="1:8" ht="45" x14ac:dyDescent="0.25">
      <c r="A70" s="52" t="s">
        <v>218</v>
      </c>
      <c r="B70" s="53" t="s">
        <v>219</v>
      </c>
      <c r="C70" s="55">
        <v>2000</v>
      </c>
      <c r="D70" s="55">
        <v>2100</v>
      </c>
      <c r="E70" s="55">
        <v>2150</v>
      </c>
      <c r="F70" s="55">
        <v>2170</v>
      </c>
      <c r="G70" s="55">
        <v>2190</v>
      </c>
      <c r="H70" s="55">
        <v>2200</v>
      </c>
    </row>
  </sheetData>
  <mergeCells count="2">
    <mergeCell ref="A2:H3"/>
    <mergeCell ref="F1:H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Результаты</vt:lpstr>
      <vt:lpstr>Обоснование Финансовых ресурсов</vt:lpstr>
      <vt:lpstr>Перечень Мероприятий</vt:lpstr>
      <vt:lpstr>Индикаторы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2014-10-31T08:35:46Z</dcterms:modified>
</cp:coreProperties>
</file>