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320" windowHeight="12360" activeTab="1"/>
  </bookViews>
  <sheets>
    <sheet name="Приложение 1" sheetId="2" r:id="rId1"/>
    <sheet name="Приложение 2" sheetId="1" r:id="rId2"/>
  </sheets>
  <externalReferences>
    <externalReference r:id="rId3"/>
  </externalReferences>
  <definedNames>
    <definedName name="_xlnm.Print_Area" localSheetId="0">'Приложение 1'!$A$1:$G$13</definedName>
    <definedName name="_xlnm.Print_Area" localSheetId="1">'Приложение 2'!$A$1:$J$86</definedName>
  </definedNames>
  <calcPr calcId="145621"/>
</workbook>
</file>

<file path=xl/calcChain.xml><?xml version="1.0" encoding="utf-8"?>
<calcChain xmlns="http://schemas.openxmlformats.org/spreadsheetml/2006/main">
  <c r="G25" i="1" l="1"/>
  <c r="I16" i="1" l="1"/>
  <c r="I25" i="1"/>
  <c r="G35" i="1"/>
  <c r="F31" i="1"/>
  <c r="F30" i="1" s="1"/>
  <c r="F32" i="1"/>
  <c r="I31" i="1"/>
  <c r="I30" i="1" s="1"/>
  <c r="I32" i="1"/>
  <c r="H31" i="1"/>
  <c r="H30" i="1" s="1"/>
  <c r="H32" i="1"/>
  <c r="G32" i="1"/>
  <c r="G31" i="1"/>
  <c r="H29" i="1"/>
  <c r="H26" i="1" s="1"/>
  <c r="G29" i="1"/>
  <c r="F29" i="1"/>
  <c r="E29" i="1"/>
  <c r="I27" i="1"/>
  <c r="I26" i="1" s="1"/>
  <c r="H27" i="1"/>
  <c r="F27" i="1"/>
  <c r="G57" i="1"/>
  <c r="G27" i="1" s="1"/>
  <c r="G56" i="1"/>
  <c r="I53" i="1"/>
  <c r="H53" i="1"/>
  <c r="G53" i="1"/>
  <c r="F53" i="1"/>
  <c r="E53" i="1"/>
  <c r="F49" i="1"/>
  <c r="F28" i="1" s="1"/>
  <c r="E48" i="1"/>
  <c r="G45" i="1"/>
  <c r="E44" i="1"/>
  <c r="E43" i="1"/>
  <c r="G42" i="1"/>
  <c r="E41" i="1"/>
  <c r="E40" i="1"/>
  <c r="G39" i="1"/>
  <c r="F39" i="1"/>
  <c r="E38" i="1"/>
  <c r="E37" i="1"/>
  <c r="I36" i="1"/>
  <c r="H36" i="1"/>
  <c r="G36" i="1"/>
  <c r="F36" i="1"/>
  <c r="E35" i="1"/>
  <c r="E32" i="1" s="1"/>
  <c r="E34" i="1"/>
  <c r="F33" i="1"/>
  <c r="G28" i="1" l="1"/>
  <c r="G26" i="1" s="1"/>
  <c r="E31" i="1"/>
  <c r="E30" i="1" s="1"/>
  <c r="E26" i="1" s="1"/>
  <c r="G55" i="1"/>
  <c r="G30" i="1"/>
  <c r="F26" i="1"/>
  <c r="E27" i="1"/>
  <c r="E28" i="1"/>
  <c r="G80" i="1" l="1"/>
  <c r="G78" i="1"/>
  <c r="G62" i="1"/>
  <c r="G17" i="1"/>
  <c r="I8" i="1" l="1"/>
  <c r="E62" i="1" l="1"/>
  <c r="G11" i="1" l="1"/>
  <c r="G8" i="1" s="1"/>
  <c r="J84" i="1"/>
  <c r="F8" i="1"/>
  <c r="F13" i="2" l="1"/>
  <c r="F66" i="1"/>
  <c r="F67" i="1"/>
  <c r="F68" i="1"/>
  <c r="F70" i="1"/>
  <c r="F71" i="1"/>
  <c r="F73" i="1"/>
  <c r="F72" i="1"/>
  <c r="G13" i="2"/>
  <c r="E13" i="2"/>
  <c r="C13" i="2"/>
  <c r="B12" i="2"/>
  <c r="B11" i="2"/>
  <c r="B10" i="2"/>
  <c r="D9" i="2"/>
  <c r="B9" i="2" s="1"/>
  <c r="J85" i="1"/>
  <c r="J80" i="1"/>
  <c r="J78" i="1"/>
  <c r="E86" i="1"/>
  <c r="J25" i="1"/>
  <c r="J24" i="1"/>
  <c r="I14" i="1"/>
  <c r="I86" i="1" s="1"/>
  <c r="H14" i="1"/>
  <c r="G14" i="1"/>
  <c r="G86" i="1" l="1"/>
  <c r="F62" i="1"/>
  <c r="H86" i="1"/>
  <c r="J8" i="1"/>
  <c r="J14" i="1"/>
  <c r="B13" i="2"/>
  <c r="D13" i="2"/>
  <c r="J62" i="1" l="1"/>
  <c r="F86" i="1"/>
  <c r="J86" i="1" s="1"/>
  <c r="J26" i="1"/>
</calcChain>
</file>

<file path=xl/sharedStrings.xml><?xml version="1.0" encoding="utf-8"?>
<sst xmlns="http://schemas.openxmlformats.org/spreadsheetml/2006/main" count="238" uniqueCount="126">
  <si>
    <t>Общая потребность в ресурсах муниципальной долгосрочной целевой программы</t>
  </si>
  <si>
    <t>Приложение №2</t>
  </si>
  <si>
    <t>№ п/п</t>
  </si>
  <si>
    <t>Мероприятия по реализации долгосрочной целевой программы города Реутов "ИНФОРМАЦИОННЫЙ ГОРОД (2012-2016 ГОДЫ)"</t>
  </si>
  <si>
    <t>Тип финансирования</t>
  </si>
  <si>
    <t>Исполнитель мероприятий</t>
  </si>
  <si>
    <t>Потребность в ресурсах по периодам реализации, млн. руб.</t>
  </si>
  <si>
    <t>Итого</t>
  </si>
  <si>
    <t>Создание транспортного уровня муниципальной информационной системы и единой инфраструктуры обеспечения юридически значимого электронного взаимодействия для реализации возможности получения муниципальных услуг населением в электронном виде:</t>
  </si>
  <si>
    <t>Местный бюжет</t>
  </si>
  <si>
    <t>Администрация города Реутов</t>
  </si>
  <si>
    <t>1.1</t>
  </si>
  <si>
    <t>Управление образования Администрации города Реутов</t>
  </si>
  <si>
    <t>1.2</t>
  </si>
  <si>
    <t>Обеспечение развития и модернизации существующей технологической базы информатизации, а также определение долгосрочных направлений развития информационно-коммуникационных технологий и формирование единых принципов внедрения информационно-коммуникационных технологий во все сферы жизнедеятельности муниципального образования города Реутов;</t>
  </si>
  <si>
    <t>Софинансирование</t>
  </si>
  <si>
    <t>Федеральный бюджет</t>
  </si>
  <si>
    <t>Местный бюджет</t>
  </si>
  <si>
    <t>Повышение оперативности и качества предоставляемых муниципальных услуг, путем применения современных информационных технологий и усиление роли информационно-коммуникационных технологий в обеспечении жизнедеятельности города Реутов</t>
  </si>
  <si>
    <t>Создание инфраструктуры общественного доступа и расширение целевой аудитории обеспеченной информацией о деятельности органов исполнительной власти, основанных на использовании современных информационно-коммуникационных технологий и обеспечение равноправного доступа к современной информационно-коммуникационной среде и к муниципальным услугам, предоставляемым в электронном виде.</t>
  </si>
  <si>
    <t>Предоставление удобной формы взаимодействия населения с органами власти на территории города Реутов, в том числе на основе многофункционального центра</t>
  </si>
  <si>
    <t>Бюджет МО</t>
  </si>
  <si>
    <t>внебюджетные источники финансирования</t>
  </si>
  <si>
    <t>5.1</t>
  </si>
  <si>
    <t>Проведение работ по материально-техническому оснащению помещений многофункциональных центров (приобретение компьютерного, сервеного и программного обеспечения, мебели и оргтехники и т.д.) в том числе внедрение информационно-коммуникационных технологий  деятельность МФЦ</t>
  </si>
  <si>
    <t>5.1.1</t>
  </si>
  <si>
    <t>Закупка, установка и настройка программного обеспечения для функционироования call-центра по вопросам предоставления государственных и муниципальных услуг и выделение и предостаустановка потока Е1</t>
  </si>
  <si>
    <t>5.1.2</t>
  </si>
  <si>
    <t>Проведение работ по созданию системы защиты персональных данных МФЦ</t>
  </si>
  <si>
    <t>5.1.3</t>
  </si>
  <si>
    <t>Закупка компьютерного, серверного и программного обеспечения, оргтехники</t>
  </si>
  <si>
    <t>5.1.4</t>
  </si>
  <si>
    <t>Оснащение помещений МФЦ предметами мебели и иными предметами бытового назначения</t>
  </si>
  <si>
    <t>5.2</t>
  </si>
  <si>
    <t>Ремонт зданий, предназначенных для размещения многофункциональных центров предоставления государственных и муниципальных услуг</t>
  </si>
  <si>
    <t>5.3</t>
  </si>
  <si>
    <t>Настройка сетевого оборудования для функционирования локальной вычислительной сети (ЛВС), подведение и подключение ЛВС, поставка сетевого оборудования для ЛВС, прокладка коммуникационных линий, включая поставку необходимых материалов для организации линий связи, поставка программного комплекса учета заявок пользователей, закупку, установку и настройку программного обеспечения для расширения функциональных возможностей информационного комплекса, настройка call-центра, ip-телефонии</t>
  </si>
  <si>
    <t>МБУ "МФЦ городского округа Реутов"</t>
  </si>
  <si>
    <t>Внедрение комплексных информационных систем в сферах образования, здравоохранения, жилищно-коммунальном хозяйстве, обладающих эффективными механизмами управления:</t>
  </si>
  <si>
    <t>- прием заявлений, постановка на учет и зачисление детей в ДДОУ в электронном виде,</t>
  </si>
  <si>
    <t>- предоставление информации об организации общедоступного и бесплатного дошкольного образования в образовательных расположенных на территории города Реутов;</t>
  </si>
  <si>
    <t>- внедрение комплексной автоматизированной информационной системы «Электронный город. Образование» в общеобразовательных учреждениях города. Средняя общеобразовательная школа №1</t>
  </si>
  <si>
    <t>- внедрение комплексной автоматизированной информационной системы «Электронный город. Образование» в общеобразовательных учреждениях города. Средняя общеобразовательная школа №2 с углубленным изучением отдельных предметов</t>
  </si>
  <si>
    <t>- внедрение комплексной автоматизированной информационной системы «Электронный город. Образование» в общеобразовательных учреждениях города. Средняя общеобразовательная школа №3 с углубленным изучением отдельных предметов</t>
  </si>
  <si>
    <t>- внедрение комплексной автоматизированной информационной системы «Электронный город. Образование» в общеобразовательных учреждениях города. Средняя общеобразовательная школа №4</t>
  </si>
  <si>
    <t>-внедрение комплексной автоматизированной информационной системы «Электронный город. Образование» в общеобразовательных учреждениях города. Средняя общеобразовательная школа №5</t>
  </si>
  <si>
    <t>-внедрение комплексной автоматизированной информационной системы «Электронный город. Образование» в общеобразовательных учреждениях города. Средняя общеобразовательная школа №6 с углубленным изучением отдельных предметов</t>
  </si>
  <si>
    <t>-внедрение комплексной автоматизированной информационной системы «Электронный город. Образование» в общеобразовательных учреждениях города. Средняя общеобразовательная школа №7</t>
  </si>
  <si>
    <t>-внедрение комплексной автоматизированной информационной системы «Электронный город. Образование» в общеобразовательных учреждениях города. Лицей</t>
  </si>
  <si>
    <t>-внедрение комплексной автоматизированной информационной системы «Электронный город. Образование» в общеобразовательных учреждениях города. Гимназия</t>
  </si>
  <si>
    <t>Развитие защищенной системы электронного документооборота.</t>
  </si>
  <si>
    <t>Создание необходимой нормативной правовой базы формирования электронного правительства.</t>
  </si>
  <si>
    <t>Приложение №1</t>
  </si>
  <si>
    <t>Объемы и источники финансирования программы (млн.руб.): в том числе</t>
  </si>
  <si>
    <t>Всего</t>
  </si>
  <si>
    <t>В том числе по годам реализации</t>
  </si>
  <si>
    <t>бюджет города Реутов</t>
  </si>
  <si>
    <t>бюджет Московской области</t>
  </si>
  <si>
    <t>федеральный бюджет</t>
  </si>
  <si>
    <t>Создание мультифункционального интерактивного программно-аппаратного комплекса поддержки принятия решений в деятельности муниципальных органов власти на основе современных информационно-коммуникационных технологий и интеллектуальных систем</t>
  </si>
  <si>
    <t>Создание единого тренингового центра по повышению уровня распространения в обществе базовых навыков использования информационно-коммуникационных технологий</t>
  </si>
  <si>
    <t>5.4</t>
  </si>
  <si>
    <t>Выделение и предоставление в пользование 1 порта доступ к сети местной телефонной связи, обеспечивающего возможность пользования услугами местной и внутризоновой телефонной связи и возможность доступа к сети оператора связи, оказывающего услуги междугородной и международной телефонной связи, автоматическим способом или с помощью телефониста, в том числе поток Е1</t>
  </si>
  <si>
    <t>5.3.1</t>
  </si>
  <si>
    <t>5.3.2</t>
  </si>
  <si>
    <t>5.3.3</t>
  </si>
  <si>
    <t>Поставка программно-аппаратного комплекса для защиты информации и хранимых данных Администрации</t>
  </si>
  <si>
    <t>Поставка оборудования для организации беспроводного доступа в социально-значимых местах</t>
  </si>
  <si>
    <t>2.1</t>
  </si>
  <si>
    <t>2.2</t>
  </si>
  <si>
    <t>2.3</t>
  </si>
  <si>
    <t>2.4</t>
  </si>
  <si>
    <t>Поставка программно-аппаратных комплексов</t>
  </si>
  <si>
    <t>Поставка аппаратно-программных комплексов</t>
  </si>
  <si>
    <t>Прокладка волоконно-оптической сети в детские дошкольные образовательные учреждения (ДДОУ)  города Реутов,</t>
  </si>
  <si>
    <t>Интеграция ДДОУ в общегородскую сеть.</t>
  </si>
  <si>
    <t>Выполнение работ по актуализации документации на систему защиты персональных данных МБУ «МФЦ городского округа Реутов», выполнение работ по монтажу локально-вычислительной сети для нужд МБУ «МФЦ городского округа Реутов», выполнение работ по проектированию и настройке автоматической телефонной станции, выполнение работ по проектированию и настройке сетевого оборудования для функционирования локальной вычислительной сети</t>
  </si>
  <si>
    <t xml:space="preserve">Поставка оборудования, программного обеспечения и расходных материалов </t>
  </si>
  <si>
    <t>Поставка программно-технических средств информационного комплекса для нужд МБУ "МФЦ городского округа Реутов"; поставка модуля обновления программного комплекса "ЕС ОЗМУ" для оказания услуг МБУ "МФЦ городского округа Реутов"</t>
  </si>
  <si>
    <t>2.6</t>
  </si>
  <si>
    <t>6.12</t>
  </si>
  <si>
    <t>Поставка программно-аппаратного комплекса «Электронная школа» для нужд образовательных учреждений</t>
  </si>
  <si>
    <t>6.13</t>
  </si>
  <si>
    <t xml:space="preserve">Оказание услуги по замене операционной системы Debian 6.0 x64 на CentOS 6.4 x64 для информационной системы «Барс.Web-Электронная школа»» </t>
  </si>
  <si>
    <t>6.14</t>
  </si>
  <si>
    <t xml:space="preserve">Оказание услуги по настройке информационной системы "Барс.Web-Электронная школа" </t>
  </si>
  <si>
    <t>6.15</t>
  </si>
  <si>
    <t xml:space="preserve">Оказание услуги по пуско-наладочной работе "Барс.Web-Электронная школа" </t>
  </si>
  <si>
    <t>Оказание услуг в части создания ключа электронной подписи и квалифицированного сертификата и управления им в течение его срока действия</t>
  </si>
  <si>
    <t>1.5</t>
  </si>
  <si>
    <t>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</si>
  <si>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</si>
  <si>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</si>
  <si>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</si>
  <si>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</si>
  <si>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</si>
  <si>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</si>
  <si>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</si>
  <si>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</si>
  <si>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</si>
  <si>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</si>
  <si>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</si>
  <si>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5.5</t>
  </si>
  <si>
    <t>Оплата труда и начисления на выплаты по оплате труда специалистов и руководителей МФЦ</t>
  </si>
  <si>
    <t>Организация деятельности многофункционального центра, предоставления государственных и муниципальных услуг</t>
  </si>
  <si>
    <t>5.5.1</t>
  </si>
  <si>
    <t>5.5.2</t>
  </si>
  <si>
    <t>Оказание услуг по приобретению программного обеспечения VipNet Client</t>
  </si>
  <si>
    <t>8.3</t>
  </si>
  <si>
    <t>Оплата работ, услуг, в том числе оплата услуг по доставке документов при предоставлении государственных и муниципальных услуг, приобретение оборудования, материальных запасов для обеспечения деятельности МФЦ, уплата налога на имущество без учетва расходов на проведение капитального ремонта зданий и служебных помещений МФЦ</t>
  </si>
  <si>
    <t>Поставка аппаратно-программных средств для системы внутренней связи</t>
  </si>
  <si>
    <t>Поставка картриджей для отделов Администрации города Реутов</t>
  </si>
  <si>
    <t>8.1</t>
  </si>
  <si>
    <t>Создание системы защиты персональных данных Администрации и проведение аттестационных испытаний</t>
  </si>
  <si>
    <t>1.3</t>
  </si>
  <si>
    <t>Поставка технических средств для локально-вычислительной сети подразделений Администрации</t>
  </si>
  <si>
    <t>1.4</t>
  </si>
  <si>
    <t>Оказание услуг по монтажу локально-вычислительной сети для нужд подразделений Администрации</t>
  </si>
  <si>
    <t>8.2</t>
  </si>
  <si>
    <t xml:space="preserve">Оказание услуги по обновлению базы данных системы электронного документооборота "Дело" </t>
  </si>
  <si>
    <t>7.1</t>
  </si>
  <si>
    <t xml:space="preserve">Оказание услуги по выполнению работ по техническому обслуживанию мультимедийного комплекса демонстрационно Выставочного Центра </t>
  </si>
  <si>
    <t>2.5</t>
  </si>
  <si>
    <t>Администрации города Реутов</t>
  </si>
  <si>
    <r>
      <t xml:space="preserve">Утверждено Постановлением 
Главы города Реутов 
от </t>
    </r>
    <r>
      <rPr>
        <u/>
        <sz val="12"/>
        <color theme="1"/>
        <rFont val="Times New Roman"/>
        <family val="1"/>
        <charset val="204"/>
      </rPr>
      <t xml:space="preserve">  17  </t>
    </r>
    <r>
      <rPr>
        <sz val="12"/>
        <color theme="1"/>
        <rFont val="Times New Roman"/>
        <family val="1"/>
        <charset val="204"/>
      </rPr>
      <t>._</t>
    </r>
    <r>
      <rPr>
        <u/>
        <sz val="12"/>
        <color theme="1"/>
        <rFont val="Times New Roman"/>
        <family val="1"/>
        <charset val="204"/>
      </rPr>
      <t>10</t>
    </r>
    <r>
      <rPr>
        <sz val="12"/>
        <color theme="1"/>
        <rFont val="Times New Roman"/>
        <family val="1"/>
        <charset val="204"/>
      </rPr>
      <t>_.2014г. №_</t>
    </r>
    <r>
      <rPr>
        <u/>
        <sz val="12"/>
        <color theme="1"/>
        <rFont val="Times New Roman"/>
        <family val="1"/>
        <charset val="204"/>
      </rPr>
      <t>189-ПА</t>
    </r>
  </si>
  <si>
    <r>
      <t xml:space="preserve">Утверждено Постановлением Главы города Реутов                                                                             от  </t>
    </r>
    <r>
      <rPr>
        <u/>
        <sz val="11"/>
        <color theme="1"/>
        <rFont val="Calibri"/>
        <family val="2"/>
        <charset val="204"/>
        <scheme val="minor"/>
      </rPr>
      <t xml:space="preserve">17  </t>
    </r>
    <r>
      <rPr>
        <sz val="11"/>
        <color theme="1"/>
        <rFont val="Calibri"/>
        <family val="2"/>
        <scheme val="minor"/>
      </rPr>
      <t xml:space="preserve">._10_.2014г. №_189-ПА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</si>
</sst>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0.0000"/>
    <numFmt numFmtId="166" formatCode="0.00000"/>
    <numFmt numFmtId="167" formatCode="0.00000000000"/>
    <numFmt numFmtId="168" formatCode="0.000000"/>
    <numFmt numFmtId="169" formatCode="0.00000000"/>
    <numFmt numFmtId="170" formatCode="0.00000000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164" fontId="0" fillId="0" borderId="0" xfId="0" applyNumberFormat="1"/>
    <xf numFmtId="164" fontId="0" fillId="0" borderId="0" xfId="0" applyNumberFormat="1" applyFill="1" applyBorder="1"/>
    <xf numFmtId="16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5" fillId="0" borderId="0" xfId="0" applyFont="1" applyAlignment="1"/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justify" vertical="center" wrapText="1"/>
    </xf>
    <xf numFmtId="164" fontId="0" fillId="0" borderId="0" xfId="0" applyNumberFormat="1" applyFill="1" applyAlignment="1">
      <alignment wrapText="1"/>
    </xf>
    <xf numFmtId="0" fontId="0" fillId="0" borderId="0" xfId="0" applyFill="1" applyBorder="1"/>
    <xf numFmtId="0" fontId="3" fillId="0" borderId="1" xfId="0" quotePrefix="1" applyFont="1" applyFill="1" applyBorder="1" applyAlignment="1">
      <alignment horizontal="justify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165" fontId="6" fillId="2" borderId="7" xfId="0" applyNumberFormat="1" applyFont="1" applyFill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vertical="center" wrapText="1"/>
    </xf>
    <xf numFmtId="165" fontId="0" fillId="0" borderId="0" xfId="0" applyNumberFormat="1"/>
    <xf numFmtId="167" fontId="0" fillId="0" borderId="0" xfId="0" applyNumberFormat="1" applyFill="1" applyAlignment="1">
      <alignment horizontal="left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Fill="1" applyBorder="1" applyAlignment="1">
      <alignment horizontal="center" vertical="center"/>
    </xf>
    <xf numFmtId="168" fontId="8" fillId="0" borderId="1" xfId="0" applyNumberFormat="1" applyFont="1" applyFill="1" applyBorder="1" applyAlignment="1">
      <alignment horizontal="center" vertical="center"/>
    </xf>
    <xf numFmtId="16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165" fontId="0" fillId="0" borderId="1" xfId="0" applyNumberForma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/>
    <xf numFmtId="166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16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170" fontId="0" fillId="3" borderId="0" xfId="0" applyNumberFormat="1" applyFill="1" applyBorder="1"/>
    <xf numFmtId="165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8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15">
    <dxf>
      <numFmt numFmtId="171" formatCode="0.0"/>
    </dxf>
    <dxf>
      <numFmt numFmtId="171" formatCode="0.0"/>
    </dxf>
    <dxf>
      <numFmt numFmtId="171" formatCode="0.0"/>
    </dxf>
    <dxf>
      <numFmt numFmtId="171" formatCode="0.0"/>
    </dxf>
    <dxf>
      <numFmt numFmtId="171" formatCode="0.0"/>
    </dxf>
    <dxf>
      <numFmt numFmtId="171" formatCode="0.0"/>
    </dxf>
    <dxf>
      <numFmt numFmtId="171" formatCode="0.0"/>
    </dxf>
    <dxf>
      <numFmt numFmtId="171" formatCode="0.0"/>
    </dxf>
    <dxf>
      <numFmt numFmtId="171" formatCode="0.0"/>
    </dxf>
    <dxf>
      <numFmt numFmtId="171" formatCode="0.0"/>
    </dxf>
    <dxf>
      <numFmt numFmtId="171" formatCode="0.0"/>
    </dxf>
    <dxf>
      <numFmt numFmtId="171" formatCode="0.0"/>
    </dxf>
    <dxf>
      <numFmt numFmtId="171" formatCode="0.0"/>
    </dxf>
    <dxf>
      <numFmt numFmtId="171" formatCode="0.0"/>
    </dxf>
    <dxf>
      <numFmt numFmtId="171" formatCode="0.0"/>
    </dxf>
  </dxfs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25\e$\share\IT\otcheskayaem\&#1048;&#1085;&#1092;&#1086;&#1088;&#1084;&#1072;&#1094;&#1080;&#1086;&#1085;&#1085;&#1099;&#1081;%20&#1075;&#1086;&#1088;&#1086;&#1076;\&#1048;&#1085;&#1092;&#1043;&#1086;&#1088;&#1086;&#1076;1906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1"/>
      <sheetName val="Приложение 2"/>
    </sheetNames>
    <sheetDataSet>
      <sheetData sheetId="0" refreshError="1"/>
      <sheetData sheetId="1">
        <row r="8">
          <cell r="F8">
            <v>0.22999999999999998</v>
          </cell>
        </row>
        <row r="13">
          <cell r="F13">
            <v>2.83</v>
          </cell>
        </row>
        <row r="14">
          <cell r="F14">
            <v>0</v>
          </cell>
        </row>
        <row r="15">
          <cell r="F15">
            <v>0</v>
          </cell>
        </row>
        <row r="18">
          <cell r="F18">
            <v>1.2991999999999999</v>
          </cell>
        </row>
        <row r="42">
          <cell r="F42">
            <v>1.1990000000000001</v>
          </cell>
        </row>
        <row r="43">
          <cell r="F43">
            <v>0</v>
          </cell>
        </row>
        <row r="44">
          <cell r="F44">
            <v>2.2109999999999999</v>
          </cell>
        </row>
        <row r="45">
          <cell r="F45">
            <v>2.2109999999999999</v>
          </cell>
        </row>
        <row r="46">
          <cell r="F46">
            <v>2.2109999999999999</v>
          </cell>
        </row>
        <row r="47">
          <cell r="F47">
            <v>0</v>
          </cell>
        </row>
        <row r="48">
          <cell r="F48">
            <v>2.2109999999999999</v>
          </cell>
        </row>
        <row r="49">
          <cell r="F49">
            <v>2.2109999999999999</v>
          </cell>
        </row>
        <row r="50">
          <cell r="F50">
            <v>2.2109999999999999</v>
          </cell>
        </row>
        <row r="51">
          <cell r="F51">
            <v>2.2109999999999999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view="pageBreakPreview" zoomScale="120" zoomScaleNormal="120" zoomScaleSheetLayoutView="120" workbookViewId="0">
      <selection activeCell="A11" sqref="A11"/>
    </sheetView>
  </sheetViews>
  <sheetFormatPr defaultRowHeight="15" x14ac:dyDescent="0.25"/>
  <cols>
    <col min="1" max="1" width="34.42578125" customWidth="1"/>
    <col min="2" max="2" width="10.7109375" bestFit="1" customWidth="1"/>
    <col min="3" max="3" width="10.7109375" customWidth="1"/>
    <col min="4" max="4" width="14" bestFit="1" customWidth="1"/>
    <col min="5" max="7" width="10.7109375" customWidth="1"/>
    <col min="9" max="9" width="10.140625" bestFit="1" customWidth="1"/>
    <col min="256" max="256" width="29.42578125" customWidth="1"/>
    <col min="257" max="257" width="10.7109375" bestFit="1" customWidth="1"/>
    <col min="258" max="258" width="10.7109375" customWidth="1"/>
    <col min="259" max="259" width="14" bestFit="1" customWidth="1"/>
    <col min="260" max="262" width="10.7109375" customWidth="1"/>
    <col min="263" max="263" width="7.7109375" customWidth="1"/>
    <col min="265" max="265" width="10.140625" bestFit="1" customWidth="1"/>
    <col min="512" max="512" width="29.42578125" customWidth="1"/>
    <col min="513" max="513" width="10.7109375" bestFit="1" customWidth="1"/>
    <col min="514" max="514" width="10.7109375" customWidth="1"/>
    <col min="515" max="515" width="14" bestFit="1" customWidth="1"/>
    <col min="516" max="518" width="10.7109375" customWidth="1"/>
    <col min="519" max="519" width="7.7109375" customWidth="1"/>
    <col min="521" max="521" width="10.140625" bestFit="1" customWidth="1"/>
    <col min="768" max="768" width="29.42578125" customWidth="1"/>
    <col min="769" max="769" width="10.7109375" bestFit="1" customWidth="1"/>
    <col min="770" max="770" width="10.7109375" customWidth="1"/>
    <col min="771" max="771" width="14" bestFit="1" customWidth="1"/>
    <col min="772" max="774" width="10.7109375" customWidth="1"/>
    <col min="775" max="775" width="7.7109375" customWidth="1"/>
    <col min="777" max="777" width="10.140625" bestFit="1" customWidth="1"/>
    <col min="1024" max="1024" width="29.42578125" customWidth="1"/>
    <col min="1025" max="1025" width="10.7109375" bestFit="1" customWidth="1"/>
    <col min="1026" max="1026" width="10.7109375" customWidth="1"/>
    <col min="1027" max="1027" width="14" bestFit="1" customWidth="1"/>
    <col min="1028" max="1030" width="10.7109375" customWidth="1"/>
    <col min="1031" max="1031" width="7.7109375" customWidth="1"/>
    <col min="1033" max="1033" width="10.140625" bestFit="1" customWidth="1"/>
    <col min="1280" max="1280" width="29.42578125" customWidth="1"/>
    <col min="1281" max="1281" width="10.7109375" bestFit="1" customWidth="1"/>
    <col min="1282" max="1282" width="10.7109375" customWidth="1"/>
    <col min="1283" max="1283" width="14" bestFit="1" customWidth="1"/>
    <col min="1284" max="1286" width="10.7109375" customWidth="1"/>
    <col min="1287" max="1287" width="7.7109375" customWidth="1"/>
    <col min="1289" max="1289" width="10.140625" bestFit="1" customWidth="1"/>
    <col min="1536" max="1536" width="29.42578125" customWidth="1"/>
    <col min="1537" max="1537" width="10.7109375" bestFit="1" customWidth="1"/>
    <col min="1538" max="1538" width="10.7109375" customWidth="1"/>
    <col min="1539" max="1539" width="14" bestFit="1" customWidth="1"/>
    <col min="1540" max="1542" width="10.7109375" customWidth="1"/>
    <col min="1543" max="1543" width="7.7109375" customWidth="1"/>
    <col min="1545" max="1545" width="10.140625" bestFit="1" customWidth="1"/>
    <col min="1792" max="1792" width="29.42578125" customWidth="1"/>
    <col min="1793" max="1793" width="10.7109375" bestFit="1" customWidth="1"/>
    <col min="1794" max="1794" width="10.7109375" customWidth="1"/>
    <col min="1795" max="1795" width="14" bestFit="1" customWidth="1"/>
    <col min="1796" max="1798" width="10.7109375" customWidth="1"/>
    <col min="1799" max="1799" width="7.7109375" customWidth="1"/>
    <col min="1801" max="1801" width="10.140625" bestFit="1" customWidth="1"/>
    <col min="2048" max="2048" width="29.42578125" customWidth="1"/>
    <col min="2049" max="2049" width="10.7109375" bestFit="1" customWidth="1"/>
    <col min="2050" max="2050" width="10.7109375" customWidth="1"/>
    <col min="2051" max="2051" width="14" bestFit="1" customWidth="1"/>
    <col min="2052" max="2054" width="10.7109375" customWidth="1"/>
    <col min="2055" max="2055" width="7.7109375" customWidth="1"/>
    <col min="2057" max="2057" width="10.140625" bestFit="1" customWidth="1"/>
    <col min="2304" max="2304" width="29.42578125" customWidth="1"/>
    <col min="2305" max="2305" width="10.7109375" bestFit="1" customWidth="1"/>
    <col min="2306" max="2306" width="10.7109375" customWidth="1"/>
    <col min="2307" max="2307" width="14" bestFit="1" customWidth="1"/>
    <col min="2308" max="2310" width="10.7109375" customWidth="1"/>
    <col min="2311" max="2311" width="7.7109375" customWidth="1"/>
    <col min="2313" max="2313" width="10.140625" bestFit="1" customWidth="1"/>
    <col min="2560" max="2560" width="29.42578125" customWidth="1"/>
    <col min="2561" max="2561" width="10.7109375" bestFit="1" customWidth="1"/>
    <col min="2562" max="2562" width="10.7109375" customWidth="1"/>
    <col min="2563" max="2563" width="14" bestFit="1" customWidth="1"/>
    <col min="2564" max="2566" width="10.7109375" customWidth="1"/>
    <col min="2567" max="2567" width="7.7109375" customWidth="1"/>
    <col min="2569" max="2569" width="10.140625" bestFit="1" customWidth="1"/>
    <col min="2816" max="2816" width="29.42578125" customWidth="1"/>
    <col min="2817" max="2817" width="10.7109375" bestFit="1" customWidth="1"/>
    <col min="2818" max="2818" width="10.7109375" customWidth="1"/>
    <col min="2819" max="2819" width="14" bestFit="1" customWidth="1"/>
    <col min="2820" max="2822" width="10.7109375" customWidth="1"/>
    <col min="2823" max="2823" width="7.7109375" customWidth="1"/>
    <col min="2825" max="2825" width="10.140625" bestFit="1" customWidth="1"/>
    <col min="3072" max="3072" width="29.42578125" customWidth="1"/>
    <col min="3073" max="3073" width="10.7109375" bestFit="1" customWidth="1"/>
    <col min="3074" max="3074" width="10.7109375" customWidth="1"/>
    <col min="3075" max="3075" width="14" bestFit="1" customWidth="1"/>
    <col min="3076" max="3078" width="10.7109375" customWidth="1"/>
    <col min="3079" max="3079" width="7.7109375" customWidth="1"/>
    <col min="3081" max="3081" width="10.140625" bestFit="1" customWidth="1"/>
    <col min="3328" max="3328" width="29.42578125" customWidth="1"/>
    <col min="3329" max="3329" width="10.7109375" bestFit="1" customWidth="1"/>
    <col min="3330" max="3330" width="10.7109375" customWidth="1"/>
    <col min="3331" max="3331" width="14" bestFit="1" customWidth="1"/>
    <col min="3332" max="3334" width="10.7109375" customWidth="1"/>
    <col min="3335" max="3335" width="7.7109375" customWidth="1"/>
    <col min="3337" max="3337" width="10.140625" bestFit="1" customWidth="1"/>
    <col min="3584" max="3584" width="29.42578125" customWidth="1"/>
    <col min="3585" max="3585" width="10.7109375" bestFit="1" customWidth="1"/>
    <col min="3586" max="3586" width="10.7109375" customWidth="1"/>
    <col min="3587" max="3587" width="14" bestFit="1" customWidth="1"/>
    <col min="3588" max="3590" width="10.7109375" customWidth="1"/>
    <col min="3591" max="3591" width="7.7109375" customWidth="1"/>
    <col min="3593" max="3593" width="10.140625" bestFit="1" customWidth="1"/>
    <col min="3840" max="3840" width="29.42578125" customWidth="1"/>
    <col min="3841" max="3841" width="10.7109375" bestFit="1" customWidth="1"/>
    <col min="3842" max="3842" width="10.7109375" customWidth="1"/>
    <col min="3843" max="3843" width="14" bestFit="1" customWidth="1"/>
    <col min="3844" max="3846" width="10.7109375" customWidth="1"/>
    <col min="3847" max="3847" width="7.7109375" customWidth="1"/>
    <col min="3849" max="3849" width="10.140625" bestFit="1" customWidth="1"/>
    <col min="4096" max="4096" width="29.42578125" customWidth="1"/>
    <col min="4097" max="4097" width="10.7109375" bestFit="1" customWidth="1"/>
    <col min="4098" max="4098" width="10.7109375" customWidth="1"/>
    <col min="4099" max="4099" width="14" bestFit="1" customWidth="1"/>
    <col min="4100" max="4102" width="10.7109375" customWidth="1"/>
    <col min="4103" max="4103" width="7.7109375" customWidth="1"/>
    <col min="4105" max="4105" width="10.140625" bestFit="1" customWidth="1"/>
    <col min="4352" max="4352" width="29.42578125" customWidth="1"/>
    <col min="4353" max="4353" width="10.7109375" bestFit="1" customWidth="1"/>
    <col min="4354" max="4354" width="10.7109375" customWidth="1"/>
    <col min="4355" max="4355" width="14" bestFit="1" customWidth="1"/>
    <col min="4356" max="4358" width="10.7109375" customWidth="1"/>
    <col min="4359" max="4359" width="7.7109375" customWidth="1"/>
    <col min="4361" max="4361" width="10.140625" bestFit="1" customWidth="1"/>
    <col min="4608" max="4608" width="29.42578125" customWidth="1"/>
    <col min="4609" max="4609" width="10.7109375" bestFit="1" customWidth="1"/>
    <col min="4610" max="4610" width="10.7109375" customWidth="1"/>
    <col min="4611" max="4611" width="14" bestFit="1" customWidth="1"/>
    <col min="4612" max="4614" width="10.7109375" customWidth="1"/>
    <col min="4615" max="4615" width="7.7109375" customWidth="1"/>
    <col min="4617" max="4617" width="10.140625" bestFit="1" customWidth="1"/>
    <col min="4864" max="4864" width="29.42578125" customWidth="1"/>
    <col min="4865" max="4865" width="10.7109375" bestFit="1" customWidth="1"/>
    <col min="4866" max="4866" width="10.7109375" customWidth="1"/>
    <col min="4867" max="4867" width="14" bestFit="1" customWidth="1"/>
    <col min="4868" max="4870" width="10.7109375" customWidth="1"/>
    <col min="4871" max="4871" width="7.7109375" customWidth="1"/>
    <col min="4873" max="4873" width="10.140625" bestFit="1" customWidth="1"/>
    <col min="5120" max="5120" width="29.42578125" customWidth="1"/>
    <col min="5121" max="5121" width="10.7109375" bestFit="1" customWidth="1"/>
    <col min="5122" max="5122" width="10.7109375" customWidth="1"/>
    <col min="5123" max="5123" width="14" bestFit="1" customWidth="1"/>
    <col min="5124" max="5126" width="10.7109375" customWidth="1"/>
    <col min="5127" max="5127" width="7.7109375" customWidth="1"/>
    <col min="5129" max="5129" width="10.140625" bestFit="1" customWidth="1"/>
    <col min="5376" max="5376" width="29.42578125" customWidth="1"/>
    <col min="5377" max="5377" width="10.7109375" bestFit="1" customWidth="1"/>
    <col min="5378" max="5378" width="10.7109375" customWidth="1"/>
    <col min="5379" max="5379" width="14" bestFit="1" customWidth="1"/>
    <col min="5380" max="5382" width="10.7109375" customWidth="1"/>
    <col min="5383" max="5383" width="7.7109375" customWidth="1"/>
    <col min="5385" max="5385" width="10.140625" bestFit="1" customWidth="1"/>
    <col min="5632" max="5632" width="29.42578125" customWidth="1"/>
    <col min="5633" max="5633" width="10.7109375" bestFit="1" customWidth="1"/>
    <col min="5634" max="5634" width="10.7109375" customWidth="1"/>
    <col min="5635" max="5635" width="14" bestFit="1" customWidth="1"/>
    <col min="5636" max="5638" width="10.7109375" customWidth="1"/>
    <col min="5639" max="5639" width="7.7109375" customWidth="1"/>
    <col min="5641" max="5641" width="10.140625" bestFit="1" customWidth="1"/>
    <col min="5888" max="5888" width="29.42578125" customWidth="1"/>
    <col min="5889" max="5889" width="10.7109375" bestFit="1" customWidth="1"/>
    <col min="5890" max="5890" width="10.7109375" customWidth="1"/>
    <col min="5891" max="5891" width="14" bestFit="1" customWidth="1"/>
    <col min="5892" max="5894" width="10.7109375" customWidth="1"/>
    <col min="5895" max="5895" width="7.7109375" customWidth="1"/>
    <col min="5897" max="5897" width="10.140625" bestFit="1" customWidth="1"/>
    <col min="6144" max="6144" width="29.42578125" customWidth="1"/>
    <col min="6145" max="6145" width="10.7109375" bestFit="1" customWidth="1"/>
    <col min="6146" max="6146" width="10.7109375" customWidth="1"/>
    <col min="6147" max="6147" width="14" bestFit="1" customWidth="1"/>
    <col min="6148" max="6150" width="10.7109375" customWidth="1"/>
    <col min="6151" max="6151" width="7.7109375" customWidth="1"/>
    <col min="6153" max="6153" width="10.140625" bestFit="1" customWidth="1"/>
    <col min="6400" max="6400" width="29.42578125" customWidth="1"/>
    <col min="6401" max="6401" width="10.7109375" bestFit="1" customWidth="1"/>
    <col min="6402" max="6402" width="10.7109375" customWidth="1"/>
    <col min="6403" max="6403" width="14" bestFit="1" customWidth="1"/>
    <col min="6404" max="6406" width="10.7109375" customWidth="1"/>
    <col min="6407" max="6407" width="7.7109375" customWidth="1"/>
    <col min="6409" max="6409" width="10.140625" bestFit="1" customWidth="1"/>
    <col min="6656" max="6656" width="29.42578125" customWidth="1"/>
    <col min="6657" max="6657" width="10.7109375" bestFit="1" customWidth="1"/>
    <col min="6658" max="6658" width="10.7109375" customWidth="1"/>
    <col min="6659" max="6659" width="14" bestFit="1" customWidth="1"/>
    <col min="6660" max="6662" width="10.7109375" customWidth="1"/>
    <col min="6663" max="6663" width="7.7109375" customWidth="1"/>
    <col min="6665" max="6665" width="10.140625" bestFit="1" customWidth="1"/>
    <col min="6912" max="6912" width="29.42578125" customWidth="1"/>
    <col min="6913" max="6913" width="10.7109375" bestFit="1" customWidth="1"/>
    <col min="6914" max="6914" width="10.7109375" customWidth="1"/>
    <col min="6915" max="6915" width="14" bestFit="1" customWidth="1"/>
    <col min="6916" max="6918" width="10.7109375" customWidth="1"/>
    <col min="6919" max="6919" width="7.7109375" customWidth="1"/>
    <col min="6921" max="6921" width="10.140625" bestFit="1" customWidth="1"/>
    <col min="7168" max="7168" width="29.42578125" customWidth="1"/>
    <col min="7169" max="7169" width="10.7109375" bestFit="1" customWidth="1"/>
    <col min="7170" max="7170" width="10.7109375" customWidth="1"/>
    <col min="7171" max="7171" width="14" bestFit="1" customWidth="1"/>
    <col min="7172" max="7174" width="10.7109375" customWidth="1"/>
    <col min="7175" max="7175" width="7.7109375" customWidth="1"/>
    <col min="7177" max="7177" width="10.140625" bestFit="1" customWidth="1"/>
    <col min="7424" max="7424" width="29.42578125" customWidth="1"/>
    <col min="7425" max="7425" width="10.7109375" bestFit="1" customWidth="1"/>
    <col min="7426" max="7426" width="10.7109375" customWidth="1"/>
    <col min="7427" max="7427" width="14" bestFit="1" customWidth="1"/>
    <col min="7428" max="7430" width="10.7109375" customWidth="1"/>
    <col min="7431" max="7431" width="7.7109375" customWidth="1"/>
    <col min="7433" max="7433" width="10.140625" bestFit="1" customWidth="1"/>
    <col min="7680" max="7680" width="29.42578125" customWidth="1"/>
    <col min="7681" max="7681" width="10.7109375" bestFit="1" customWidth="1"/>
    <col min="7682" max="7682" width="10.7109375" customWidth="1"/>
    <col min="7683" max="7683" width="14" bestFit="1" customWidth="1"/>
    <col min="7684" max="7686" width="10.7109375" customWidth="1"/>
    <col min="7687" max="7687" width="7.7109375" customWidth="1"/>
    <col min="7689" max="7689" width="10.140625" bestFit="1" customWidth="1"/>
    <col min="7936" max="7936" width="29.42578125" customWidth="1"/>
    <col min="7937" max="7937" width="10.7109375" bestFit="1" customWidth="1"/>
    <col min="7938" max="7938" width="10.7109375" customWidth="1"/>
    <col min="7939" max="7939" width="14" bestFit="1" customWidth="1"/>
    <col min="7940" max="7942" width="10.7109375" customWidth="1"/>
    <col min="7943" max="7943" width="7.7109375" customWidth="1"/>
    <col min="7945" max="7945" width="10.140625" bestFit="1" customWidth="1"/>
    <col min="8192" max="8192" width="29.42578125" customWidth="1"/>
    <col min="8193" max="8193" width="10.7109375" bestFit="1" customWidth="1"/>
    <col min="8194" max="8194" width="10.7109375" customWidth="1"/>
    <col min="8195" max="8195" width="14" bestFit="1" customWidth="1"/>
    <col min="8196" max="8198" width="10.7109375" customWidth="1"/>
    <col min="8199" max="8199" width="7.7109375" customWidth="1"/>
    <col min="8201" max="8201" width="10.140625" bestFit="1" customWidth="1"/>
    <col min="8448" max="8448" width="29.42578125" customWidth="1"/>
    <col min="8449" max="8449" width="10.7109375" bestFit="1" customWidth="1"/>
    <col min="8450" max="8450" width="10.7109375" customWidth="1"/>
    <col min="8451" max="8451" width="14" bestFit="1" customWidth="1"/>
    <col min="8452" max="8454" width="10.7109375" customWidth="1"/>
    <col min="8455" max="8455" width="7.7109375" customWidth="1"/>
    <col min="8457" max="8457" width="10.140625" bestFit="1" customWidth="1"/>
    <col min="8704" max="8704" width="29.42578125" customWidth="1"/>
    <col min="8705" max="8705" width="10.7109375" bestFit="1" customWidth="1"/>
    <col min="8706" max="8706" width="10.7109375" customWidth="1"/>
    <col min="8707" max="8707" width="14" bestFit="1" customWidth="1"/>
    <col min="8708" max="8710" width="10.7109375" customWidth="1"/>
    <col min="8711" max="8711" width="7.7109375" customWidth="1"/>
    <col min="8713" max="8713" width="10.140625" bestFit="1" customWidth="1"/>
    <col min="8960" max="8960" width="29.42578125" customWidth="1"/>
    <col min="8961" max="8961" width="10.7109375" bestFit="1" customWidth="1"/>
    <col min="8962" max="8962" width="10.7109375" customWidth="1"/>
    <col min="8963" max="8963" width="14" bestFit="1" customWidth="1"/>
    <col min="8964" max="8966" width="10.7109375" customWidth="1"/>
    <col min="8967" max="8967" width="7.7109375" customWidth="1"/>
    <col min="8969" max="8969" width="10.140625" bestFit="1" customWidth="1"/>
    <col min="9216" max="9216" width="29.42578125" customWidth="1"/>
    <col min="9217" max="9217" width="10.7109375" bestFit="1" customWidth="1"/>
    <col min="9218" max="9218" width="10.7109375" customWidth="1"/>
    <col min="9219" max="9219" width="14" bestFit="1" customWidth="1"/>
    <col min="9220" max="9222" width="10.7109375" customWidth="1"/>
    <col min="9223" max="9223" width="7.7109375" customWidth="1"/>
    <col min="9225" max="9225" width="10.140625" bestFit="1" customWidth="1"/>
    <col min="9472" max="9472" width="29.42578125" customWidth="1"/>
    <col min="9473" max="9473" width="10.7109375" bestFit="1" customWidth="1"/>
    <col min="9474" max="9474" width="10.7109375" customWidth="1"/>
    <col min="9475" max="9475" width="14" bestFit="1" customWidth="1"/>
    <col min="9476" max="9478" width="10.7109375" customWidth="1"/>
    <col min="9479" max="9479" width="7.7109375" customWidth="1"/>
    <col min="9481" max="9481" width="10.140625" bestFit="1" customWidth="1"/>
    <col min="9728" max="9728" width="29.42578125" customWidth="1"/>
    <col min="9729" max="9729" width="10.7109375" bestFit="1" customWidth="1"/>
    <col min="9730" max="9730" width="10.7109375" customWidth="1"/>
    <col min="9731" max="9731" width="14" bestFit="1" customWidth="1"/>
    <col min="9732" max="9734" width="10.7109375" customWidth="1"/>
    <col min="9735" max="9735" width="7.7109375" customWidth="1"/>
    <col min="9737" max="9737" width="10.140625" bestFit="1" customWidth="1"/>
    <col min="9984" max="9984" width="29.42578125" customWidth="1"/>
    <col min="9985" max="9985" width="10.7109375" bestFit="1" customWidth="1"/>
    <col min="9986" max="9986" width="10.7109375" customWidth="1"/>
    <col min="9987" max="9987" width="14" bestFit="1" customWidth="1"/>
    <col min="9988" max="9990" width="10.7109375" customWidth="1"/>
    <col min="9991" max="9991" width="7.7109375" customWidth="1"/>
    <col min="9993" max="9993" width="10.140625" bestFit="1" customWidth="1"/>
    <col min="10240" max="10240" width="29.42578125" customWidth="1"/>
    <col min="10241" max="10241" width="10.7109375" bestFit="1" customWidth="1"/>
    <col min="10242" max="10242" width="10.7109375" customWidth="1"/>
    <col min="10243" max="10243" width="14" bestFit="1" customWidth="1"/>
    <col min="10244" max="10246" width="10.7109375" customWidth="1"/>
    <col min="10247" max="10247" width="7.7109375" customWidth="1"/>
    <col min="10249" max="10249" width="10.140625" bestFit="1" customWidth="1"/>
    <col min="10496" max="10496" width="29.42578125" customWidth="1"/>
    <col min="10497" max="10497" width="10.7109375" bestFit="1" customWidth="1"/>
    <col min="10498" max="10498" width="10.7109375" customWidth="1"/>
    <col min="10499" max="10499" width="14" bestFit="1" customWidth="1"/>
    <col min="10500" max="10502" width="10.7109375" customWidth="1"/>
    <col min="10503" max="10503" width="7.7109375" customWidth="1"/>
    <col min="10505" max="10505" width="10.140625" bestFit="1" customWidth="1"/>
    <col min="10752" max="10752" width="29.42578125" customWidth="1"/>
    <col min="10753" max="10753" width="10.7109375" bestFit="1" customWidth="1"/>
    <col min="10754" max="10754" width="10.7109375" customWidth="1"/>
    <col min="10755" max="10755" width="14" bestFit="1" customWidth="1"/>
    <col min="10756" max="10758" width="10.7109375" customWidth="1"/>
    <col min="10759" max="10759" width="7.7109375" customWidth="1"/>
    <col min="10761" max="10761" width="10.140625" bestFit="1" customWidth="1"/>
    <col min="11008" max="11008" width="29.42578125" customWidth="1"/>
    <col min="11009" max="11009" width="10.7109375" bestFit="1" customWidth="1"/>
    <col min="11010" max="11010" width="10.7109375" customWidth="1"/>
    <col min="11011" max="11011" width="14" bestFit="1" customWidth="1"/>
    <col min="11012" max="11014" width="10.7109375" customWidth="1"/>
    <col min="11015" max="11015" width="7.7109375" customWidth="1"/>
    <col min="11017" max="11017" width="10.140625" bestFit="1" customWidth="1"/>
    <col min="11264" max="11264" width="29.42578125" customWidth="1"/>
    <col min="11265" max="11265" width="10.7109375" bestFit="1" customWidth="1"/>
    <col min="11266" max="11266" width="10.7109375" customWidth="1"/>
    <col min="11267" max="11267" width="14" bestFit="1" customWidth="1"/>
    <col min="11268" max="11270" width="10.7109375" customWidth="1"/>
    <col min="11271" max="11271" width="7.7109375" customWidth="1"/>
    <col min="11273" max="11273" width="10.140625" bestFit="1" customWidth="1"/>
    <col min="11520" max="11520" width="29.42578125" customWidth="1"/>
    <col min="11521" max="11521" width="10.7109375" bestFit="1" customWidth="1"/>
    <col min="11522" max="11522" width="10.7109375" customWidth="1"/>
    <col min="11523" max="11523" width="14" bestFit="1" customWidth="1"/>
    <col min="11524" max="11526" width="10.7109375" customWidth="1"/>
    <col min="11527" max="11527" width="7.7109375" customWidth="1"/>
    <col min="11529" max="11529" width="10.140625" bestFit="1" customWidth="1"/>
    <col min="11776" max="11776" width="29.42578125" customWidth="1"/>
    <col min="11777" max="11777" width="10.7109375" bestFit="1" customWidth="1"/>
    <col min="11778" max="11778" width="10.7109375" customWidth="1"/>
    <col min="11779" max="11779" width="14" bestFit="1" customWidth="1"/>
    <col min="11780" max="11782" width="10.7109375" customWidth="1"/>
    <col min="11783" max="11783" width="7.7109375" customWidth="1"/>
    <col min="11785" max="11785" width="10.140625" bestFit="1" customWidth="1"/>
    <col min="12032" max="12032" width="29.42578125" customWidth="1"/>
    <col min="12033" max="12033" width="10.7109375" bestFit="1" customWidth="1"/>
    <col min="12034" max="12034" width="10.7109375" customWidth="1"/>
    <col min="12035" max="12035" width="14" bestFit="1" customWidth="1"/>
    <col min="12036" max="12038" width="10.7109375" customWidth="1"/>
    <col min="12039" max="12039" width="7.7109375" customWidth="1"/>
    <col min="12041" max="12041" width="10.140625" bestFit="1" customWidth="1"/>
    <col min="12288" max="12288" width="29.42578125" customWidth="1"/>
    <col min="12289" max="12289" width="10.7109375" bestFit="1" customWidth="1"/>
    <col min="12290" max="12290" width="10.7109375" customWidth="1"/>
    <col min="12291" max="12291" width="14" bestFit="1" customWidth="1"/>
    <col min="12292" max="12294" width="10.7109375" customWidth="1"/>
    <col min="12295" max="12295" width="7.7109375" customWidth="1"/>
    <col min="12297" max="12297" width="10.140625" bestFit="1" customWidth="1"/>
    <col min="12544" max="12544" width="29.42578125" customWidth="1"/>
    <col min="12545" max="12545" width="10.7109375" bestFit="1" customWidth="1"/>
    <col min="12546" max="12546" width="10.7109375" customWidth="1"/>
    <col min="12547" max="12547" width="14" bestFit="1" customWidth="1"/>
    <col min="12548" max="12550" width="10.7109375" customWidth="1"/>
    <col min="12551" max="12551" width="7.7109375" customWidth="1"/>
    <col min="12553" max="12553" width="10.140625" bestFit="1" customWidth="1"/>
    <col min="12800" max="12800" width="29.42578125" customWidth="1"/>
    <col min="12801" max="12801" width="10.7109375" bestFit="1" customWidth="1"/>
    <col min="12802" max="12802" width="10.7109375" customWidth="1"/>
    <col min="12803" max="12803" width="14" bestFit="1" customWidth="1"/>
    <col min="12804" max="12806" width="10.7109375" customWidth="1"/>
    <col min="12807" max="12807" width="7.7109375" customWidth="1"/>
    <col min="12809" max="12809" width="10.140625" bestFit="1" customWidth="1"/>
    <col min="13056" max="13056" width="29.42578125" customWidth="1"/>
    <col min="13057" max="13057" width="10.7109375" bestFit="1" customWidth="1"/>
    <col min="13058" max="13058" width="10.7109375" customWidth="1"/>
    <col min="13059" max="13059" width="14" bestFit="1" customWidth="1"/>
    <col min="13060" max="13062" width="10.7109375" customWidth="1"/>
    <col min="13063" max="13063" width="7.7109375" customWidth="1"/>
    <col min="13065" max="13065" width="10.140625" bestFit="1" customWidth="1"/>
    <col min="13312" max="13312" width="29.42578125" customWidth="1"/>
    <col min="13313" max="13313" width="10.7109375" bestFit="1" customWidth="1"/>
    <col min="13314" max="13314" width="10.7109375" customWidth="1"/>
    <col min="13315" max="13315" width="14" bestFit="1" customWidth="1"/>
    <col min="13316" max="13318" width="10.7109375" customWidth="1"/>
    <col min="13319" max="13319" width="7.7109375" customWidth="1"/>
    <col min="13321" max="13321" width="10.140625" bestFit="1" customWidth="1"/>
    <col min="13568" max="13568" width="29.42578125" customWidth="1"/>
    <col min="13569" max="13569" width="10.7109375" bestFit="1" customWidth="1"/>
    <col min="13570" max="13570" width="10.7109375" customWidth="1"/>
    <col min="13571" max="13571" width="14" bestFit="1" customWidth="1"/>
    <col min="13572" max="13574" width="10.7109375" customWidth="1"/>
    <col min="13575" max="13575" width="7.7109375" customWidth="1"/>
    <col min="13577" max="13577" width="10.140625" bestFit="1" customWidth="1"/>
    <col min="13824" max="13824" width="29.42578125" customWidth="1"/>
    <col min="13825" max="13825" width="10.7109375" bestFit="1" customWidth="1"/>
    <col min="13826" max="13826" width="10.7109375" customWidth="1"/>
    <col min="13827" max="13827" width="14" bestFit="1" customWidth="1"/>
    <col min="13828" max="13830" width="10.7109375" customWidth="1"/>
    <col min="13831" max="13831" width="7.7109375" customWidth="1"/>
    <col min="13833" max="13833" width="10.140625" bestFit="1" customWidth="1"/>
    <col min="14080" max="14080" width="29.42578125" customWidth="1"/>
    <col min="14081" max="14081" width="10.7109375" bestFit="1" customWidth="1"/>
    <col min="14082" max="14082" width="10.7109375" customWidth="1"/>
    <col min="14083" max="14083" width="14" bestFit="1" customWidth="1"/>
    <col min="14084" max="14086" width="10.7109375" customWidth="1"/>
    <col min="14087" max="14087" width="7.7109375" customWidth="1"/>
    <col min="14089" max="14089" width="10.140625" bestFit="1" customWidth="1"/>
    <col min="14336" max="14336" width="29.42578125" customWidth="1"/>
    <col min="14337" max="14337" width="10.7109375" bestFit="1" customWidth="1"/>
    <col min="14338" max="14338" width="10.7109375" customWidth="1"/>
    <col min="14339" max="14339" width="14" bestFit="1" customWidth="1"/>
    <col min="14340" max="14342" width="10.7109375" customWidth="1"/>
    <col min="14343" max="14343" width="7.7109375" customWidth="1"/>
    <col min="14345" max="14345" width="10.140625" bestFit="1" customWidth="1"/>
    <col min="14592" max="14592" width="29.42578125" customWidth="1"/>
    <col min="14593" max="14593" width="10.7109375" bestFit="1" customWidth="1"/>
    <col min="14594" max="14594" width="10.7109375" customWidth="1"/>
    <col min="14595" max="14595" width="14" bestFit="1" customWidth="1"/>
    <col min="14596" max="14598" width="10.7109375" customWidth="1"/>
    <col min="14599" max="14599" width="7.7109375" customWidth="1"/>
    <col min="14601" max="14601" width="10.140625" bestFit="1" customWidth="1"/>
    <col min="14848" max="14848" width="29.42578125" customWidth="1"/>
    <col min="14849" max="14849" width="10.7109375" bestFit="1" customWidth="1"/>
    <col min="14850" max="14850" width="10.7109375" customWidth="1"/>
    <col min="14851" max="14851" width="14" bestFit="1" customWidth="1"/>
    <col min="14852" max="14854" width="10.7109375" customWidth="1"/>
    <col min="14855" max="14855" width="7.7109375" customWidth="1"/>
    <col min="14857" max="14857" width="10.140625" bestFit="1" customWidth="1"/>
    <col min="15104" max="15104" width="29.42578125" customWidth="1"/>
    <col min="15105" max="15105" width="10.7109375" bestFit="1" customWidth="1"/>
    <col min="15106" max="15106" width="10.7109375" customWidth="1"/>
    <col min="15107" max="15107" width="14" bestFit="1" customWidth="1"/>
    <col min="15108" max="15110" width="10.7109375" customWidth="1"/>
    <col min="15111" max="15111" width="7.7109375" customWidth="1"/>
    <col min="15113" max="15113" width="10.140625" bestFit="1" customWidth="1"/>
    <col min="15360" max="15360" width="29.42578125" customWidth="1"/>
    <col min="15361" max="15361" width="10.7109375" bestFit="1" customWidth="1"/>
    <col min="15362" max="15362" width="10.7109375" customWidth="1"/>
    <col min="15363" max="15363" width="14" bestFit="1" customWidth="1"/>
    <col min="15364" max="15366" width="10.7109375" customWidth="1"/>
    <col min="15367" max="15367" width="7.7109375" customWidth="1"/>
    <col min="15369" max="15369" width="10.140625" bestFit="1" customWidth="1"/>
    <col min="15616" max="15616" width="29.42578125" customWidth="1"/>
    <col min="15617" max="15617" width="10.7109375" bestFit="1" customWidth="1"/>
    <col min="15618" max="15618" width="10.7109375" customWidth="1"/>
    <col min="15619" max="15619" width="14" bestFit="1" customWidth="1"/>
    <col min="15620" max="15622" width="10.7109375" customWidth="1"/>
    <col min="15623" max="15623" width="7.7109375" customWidth="1"/>
    <col min="15625" max="15625" width="10.140625" bestFit="1" customWidth="1"/>
    <col min="15872" max="15872" width="29.42578125" customWidth="1"/>
    <col min="15873" max="15873" width="10.7109375" bestFit="1" customWidth="1"/>
    <col min="15874" max="15874" width="10.7109375" customWidth="1"/>
    <col min="15875" max="15875" width="14" bestFit="1" customWidth="1"/>
    <col min="15876" max="15878" width="10.7109375" customWidth="1"/>
    <col min="15879" max="15879" width="7.7109375" customWidth="1"/>
    <col min="15881" max="15881" width="10.140625" bestFit="1" customWidth="1"/>
    <col min="16128" max="16128" width="29.42578125" customWidth="1"/>
    <col min="16129" max="16129" width="10.7109375" bestFit="1" customWidth="1"/>
    <col min="16130" max="16130" width="10.7109375" customWidth="1"/>
    <col min="16131" max="16131" width="14" bestFit="1" customWidth="1"/>
    <col min="16132" max="16134" width="10.7109375" customWidth="1"/>
    <col min="16135" max="16135" width="7.7109375" customWidth="1"/>
    <col min="16137" max="16137" width="10.140625" bestFit="1" customWidth="1"/>
  </cols>
  <sheetData>
    <row r="1" spans="1:9" x14ac:dyDescent="0.25">
      <c r="D1" s="54" t="s">
        <v>124</v>
      </c>
      <c r="E1" s="54"/>
      <c r="F1" s="54"/>
      <c r="G1" s="54"/>
    </row>
    <row r="2" spans="1:9" x14ac:dyDescent="0.25">
      <c r="D2" s="54"/>
      <c r="E2" s="54"/>
      <c r="F2" s="54"/>
      <c r="G2" s="54"/>
    </row>
    <row r="3" spans="1:9" x14ac:dyDescent="0.25">
      <c r="D3" s="54"/>
      <c r="E3" s="54"/>
      <c r="F3" s="54"/>
      <c r="G3" s="54"/>
    </row>
    <row r="4" spans="1:9" ht="15.75" x14ac:dyDescent="0.25">
      <c r="D4" s="6"/>
      <c r="E4" s="6"/>
      <c r="F4" s="6"/>
      <c r="G4" s="6"/>
    </row>
    <row r="5" spans="1:9" ht="15.75" x14ac:dyDescent="0.25">
      <c r="D5" s="7"/>
      <c r="F5" s="8" t="s">
        <v>52</v>
      </c>
      <c r="G5" s="8"/>
    </row>
    <row r="6" spans="1:9" ht="15.75" thickBot="1" x14ac:dyDescent="0.3"/>
    <row r="7" spans="1:9" ht="22.5" customHeight="1" thickBot="1" x14ac:dyDescent="0.3">
      <c r="A7" s="55" t="s">
        <v>53</v>
      </c>
      <c r="B7" s="55" t="s">
        <v>54</v>
      </c>
      <c r="C7" s="57" t="s">
        <v>55</v>
      </c>
      <c r="D7" s="58"/>
      <c r="E7" s="58"/>
      <c r="F7" s="58"/>
      <c r="G7" s="59"/>
    </row>
    <row r="8" spans="1:9" ht="33" customHeight="1" thickBot="1" x14ac:dyDescent="0.3">
      <c r="A8" s="56"/>
      <c r="B8" s="56"/>
      <c r="C8" s="9">
        <v>2012</v>
      </c>
      <c r="D8" s="9">
        <v>2013</v>
      </c>
      <c r="E8" s="9">
        <v>2014</v>
      </c>
      <c r="F8" s="9">
        <v>2015</v>
      </c>
      <c r="G8" s="9">
        <v>2016</v>
      </c>
      <c r="I8" s="10"/>
    </row>
    <row r="9" spans="1:9" ht="42.95" customHeight="1" thickBot="1" x14ac:dyDescent="0.3">
      <c r="A9" s="13" t="s">
        <v>56</v>
      </c>
      <c r="B9" s="21">
        <f>SUM(C9:G9)</f>
        <v>100.7492</v>
      </c>
      <c r="C9" s="21">
        <v>12.622</v>
      </c>
      <c r="D9" s="22">
        <f>SUM('[1]Приложение 2'!F8,'[1]Приложение 2'!F13,'[1]Приложение 2'!F14,'[1]Приложение 2'!F15,'[1]Приложение 2'!F18,'[1]Приложение 2'!F42,SUM('[1]Приложение 2'!F43:F51),'[1]Приложение 2'!F52,'[1]Приложение 2'!F53,'[1]Приложение 2'!F54,'[1]Приложение 2'!F55)</f>
        <v>21.0352</v>
      </c>
      <c r="E9" s="22">
        <v>20.888999999999999</v>
      </c>
      <c r="F9" s="22">
        <v>19.515000000000001</v>
      </c>
      <c r="G9" s="22">
        <v>26.687999999999999</v>
      </c>
      <c r="H9" s="11"/>
    </row>
    <row r="10" spans="1:9" ht="42.95" customHeight="1" thickBot="1" x14ac:dyDescent="0.3">
      <c r="A10" s="13" t="s">
        <v>57</v>
      </c>
      <c r="B10" s="22">
        <f>SUM(C10:G10)</f>
        <v>54.239000000000004</v>
      </c>
      <c r="C10" s="22">
        <v>4.3479999999999999</v>
      </c>
      <c r="D10" s="22">
        <v>0</v>
      </c>
      <c r="E10" s="22">
        <v>16.109000000000002</v>
      </c>
      <c r="F10" s="22">
        <v>13.685</v>
      </c>
      <c r="G10" s="22">
        <v>20.097000000000001</v>
      </c>
    </row>
    <row r="11" spans="1:9" ht="42.95" customHeight="1" thickBot="1" x14ac:dyDescent="0.3">
      <c r="A11" s="13" t="s">
        <v>58</v>
      </c>
      <c r="B11" s="22">
        <f>SUM(C11:G11)</f>
        <v>20.411799999999999</v>
      </c>
      <c r="C11" s="22">
        <v>0</v>
      </c>
      <c r="D11" s="22">
        <v>0</v>
      </c>
      <c r="E11" s="22">
        <v>0</v>
      </c>
      <c r="F11" s="22">
        <v>18.361999999999998</v>
      </c>
      <c r="G11" s="22">
        <v>2.0497999999999998</v>
      </c>
    </row>
    <row r="12" spans="1:9" ht="42.95" customHeight="1" thickBot="1" x14ac:dyDescent="0.3">
      <c r="A12" s="13" t="s">
        <v>22</v>
      </c>
      <c r="B12" s="22">
        <f>SUM(C12:G12)</f>
        <v>80.5</v>
      </c>
      <c r="C12" s="22">
        <v>0.5</v>
      </c>
      <c r="D12" s="22">
        <v>0</v>
      </c>
      <c r="E12" s="22">
        <v>0</v>
      </c>
      <c r="F12" s="22">
        <v>80</v>
      </c>
      <c r="G12" s="22">
        <v>0</v>
      </c>
    </row>
    <row r="13" spans="1:9" ht="16.5" thickBot="1" x14ac:dyDescent="0.3">
      <c r="A13" s="12" t="s">
        <v>54</v>
      </c>
      <c r="B13" s="23">
        <f>SUM(C13:G13)</f>
        <v>255.9</v>
      </c>
      <c r="C13" s="23">
        <f>SUM(C9:C12)</f>
        <v>17.47</v>
      </c>
      <c r="D13" s="23">
        <f>SUM(D9:D12)</f>
        <v>21.0352</v>
      </c>
      <c r="E13" s="23">
        <f>SUM(E9:E12)</f>
        <v>36.998000000000005</v>
      </c>
      <c r="F13" s="23">
        <f>SUM(F9:F12)</f>
        <v>131.56200000000001</v>
      </c>
      <c r="G13" s="23">
        <f>SUM(G9:G12)</f>
        <v>48.834799999999994</v>
      </c>
    </row>
    <row r="14" spans="1:9" ht="15.75" x14ac:dyDescent="0.25">
      <c r="B14" s="11"/>
      <c r="G14" s="29"/>
    </row>
    <row r="15" spans="1:9" ht="15.75" x14ac:dyDescent="0.25">
      <c r="B15" s="11"/>
      <c r="C15" s="11"/>
      <c r="D15" s="1"/>
      <c r="E15" s="11"/>
      <c r="F15" s="11"/>
      <c r="G15" s="11"/>
    </row>
    <row r="16" spans="1:9" x14ac:dyDescent="0.25">
      <c r="E16" s="1"/>
    </row>
    <row r="17" spans="4:9" x14ac:dyDescent="0.25">
      <c r="D17" s="1"/>
      <c r="E17" s="1"/>
      <c r="F17" s="1"/>
      <c r="G17" s="1"/>
      <c r="I17" s="1"/>
    </row>
    <row r="18" spans="4:9" x14ac:dyDescent="0.25">
      <c r="I18" s="1"/>
    </row>
    <row r="19" spans="4:9" x14ac:dyDescent="0.25">
      <c r="E19" s="1"/>
      <c r="F19" s="1"/>
      <c r="G19" s="1"/>
    </row>
  </sheetData>
  <mergeCells count="4">
    <mergeCell ref="D1:G3"/>
    <mergeCell ref="A7:A8"/>
    <mergeCell ref="B7:B8"/>
    <mergeCell ref="C7:G7"/>
  </mergeCells>
  <pageMargins left="0.7" right="0.7" top="0.75" bottom="0.75" header="0.3" footer="0.3"/>
  <pageSetup paperSize="9" scale="8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abSelected="1" view="pageBreakPreview" zoomScaleNormal="100" zoomScaleSheetLayoutView="100" workbookViewId="0">
      <selection activeCell="E8" sqref="E8"/>
    </sheetView>
  </sheetViews>
  <sheetFormatPr defaultRowHeight="15" outlineLevelRow="1" x14ac:dyDescent="0.25"/>
  <cols>
    <col min="1" max="1" width="6.140625" style="5" customWidth="1"/>
    <col min="2" max="2" width="82" style="15" customWidth="1"/>
    <col min="3" max="3" width="14.42578125" style="15" customWidth="1"/>
    <col min="4" max="4" width="17" style="15" customWidth="1"/>
    <col min="5" max="5" width="12.85546875" style="5" bestFit="1" customWidth="1"/>
    <col min="6" max="6" width="11.5703125" style="5" bestFit="1" customWidth="1"/>
    <col min="7" max="8" width="12.85546875" style="5" bestFit="1" customWidth="1"/>
    <col min="9" max="9" width="9" style="5" customWidth="1"/>
    <col min="10" max="10" width="12.85546875" style="5" bestFit="1" customWidth="1"/>
    <col min="11" max="11" width="9.140625" style="4"/>
    <col min="12" max="12" width="18.85546875" style="4" customWidth="1"/>
    <col min="13" max="256" width="9.140625" style="4"/>
    <col min="257" max="257" width="6.140625" style="4" customWidth="1"/>
    <col min="258" max="258" width="82" style="4" customWidth="1"/>
    <col min="259" max="259" width="13.85546875" style="4" customWidth="1"/>
    <col min="260" max="260" width="17" style="4" customWidth="1"/>
    <col min="261" max="266" width="9.5703125" style="4" customWidth="1"/>
    <col min="267" max="267" width="9.140625" style="4"/>
    <col min="268" max="268" width="18.85546875" style="4" customWidth="1"/>
    <col min="269" max="512" width="9.140625" style="4"/>
    <col min="513" max="513" width="6.140625" style="4" customWidth="1"/>
    <col min="514" max="514" width="82" style="4" customWidth="1"/>
    <col min="515" max="515" width="13.85546875" style="4" customWidth="1"/>
    <col min="516" max="516" width="17" style="4" customWidth="1"/>
    <col min="517" max="522" width="9.5703125" style="4" customWidth="1"/>
    <col min="523" max="523" width="9.140625" style="4"/>
    <col min="524" max="524" width="18.85546875" style="4" customWidth="1"/>
    <col min="525" max="768" width="9.140625" style="4"/>
    <col min="769" max="769" width="6.140625" style="4" customWidth="1"/>
    <col min="770" max="770" width="82" style="4" customWidth="1"/>
    <col min="771" max="771" width="13.85546875" style="4" customWidth="1"/>
    <col min="772" max="772" width="17" style="4" customWidth="1"/>
    <col min="773" max="778" width="9.5703125" style="4" customWidth="1"/>
    <col min="779" max="779" width="9.140625" style="4"/>
    <col min="780" max="780" width="18.85546875" style="4" customWidth="1"/>
    <col min="781" max="1024" width="9.140625" style="4"/>
    <col min="1025" max="1025" width="6.140625" style="4" customWidth="1"/>
    <col min="1026" max="1026" width="82" style="4" customWidth="1"/>
    <col min="1027" max="1027" width="13.85546875" style="4" customWidth="1"/>
    <col min="1028" max="1028" width="17" style="4" customWidth="1"/>
    <col min="1029" max="1034" width="9.5703125" style="4" customWidth="1"/>
    <col min="1035" max="1035" width="9.140625" style="4"/>
    <col min="1036" max="1036" width="18.85546875" style="4" customWidth="1"/>
    <col min="1037" max="1280" width="9.140625" style="4"/>
    <col min="1281" max="1281" width="6.140625" style="4" customWidth="1"/>
    <col min="1282" max="1282" width="82" style="4" customWidth="1"/>
    <col min="1283" max="1283" width="13.85546875" style="4" customWidth="1"/>
    <col min="1284" max="1284" width="17" style="4" customWidth="1"/>
    <col min="1285" max="1290" width="9.5703125" style="4" customWidth="1"/>
    <col min="1291" max="1291" width="9.140625" style="4"/>
    <col min="1292" max="1292" width="18.85546875" style="4" customWidth="1"/>
    <col min="1293" max="1536" width="9.140625" style="4"/>
    <col min="1537" max="1537" width="6.140625" style="4" customWidth="1"/>
    <col min="1538" max="1538" width="82" style="4" customWidth="1"/>
    <col min="1539" max="1539" width="13.85546875" style="4" customWidth="1"/>
    <col min="1540" max="1540" width="17" style="4" customWidth="1"/>
    <col min="1541" max="1546" width="9.5703125" style="4" customWidth="1"/>
    <col min="1547" max="1547" width="9.140625" style="4"/>
    <col min="1548" max="1548" width="18.85546875" style="4" customWidth="1"/>
    <col min="1549" max="1792" width="9.140625" style="4"/>
    <col min="1793" max="1793" width="6.140625" style="4" customWidth="1"/>
    <col min="1794" max="1794" width="82" style="4" customWidth="1"/>
    <col min="1795" max="1795" width="13.85546875" style="4" customWidth="1"/>
    <col min="1796" max="1796" width="17" style="4" customWidth="1"/>
    <col min="1797" max="1802" width="9.5703125" style="4" customWidth="1"/>
    <col min="1803" max="1803" width="9.140625" style="4"/>
    <col min="1804" max="1804" width="18.85546875" style="4" customWidth="1"/>
    <col min="1805" max="2048" width="9.140625" style="4"/>
    <col min="2049" max="2049" width="6.140625" style="4" customWidth="1"/>
    <col min="2050" max="2050" width="82" style="4" customWidth="1"/>
    <col min="2051" max="2051" width="13.85546875" style="4" customWidth="1"/>
    <col min="2052" max="2052" width="17" style="4" customWidth="1"/>
    <col min="2053" max="2058" width="9.5703125" style="4" customWidth="1"/>
    <col min="2059" max="2059" width="9.140625" style="4"/>
    <col min="2060" max="2060" width="18.85546875" style="4" customWidth="1"/>
    <col min="2061" max="2304" width="9.140625" style="4"/>
    <col min="2305" max="2305" width="6.140625" style="4" customWidth="1"/>
    <col min="2306" max="2306" width="82" style="4" customWidth="1"/>
    <col min="2307" max="2307" width="13.85546875" style="4" customWidth="1"/>
    <col min="2308" max="2308" width="17" style="4" customWidth="1"/>
    <col min="2309" max="2314" width="9.5703125" style="4" customWidth="1"/>
    <col min="2315" max="2315" width="9.140625" style="4"/>
    <col min="2316" max="2316" width="18.85546875" style="4" customWidth="1"/>
    <col min="2317" max="2560" width="9.140625" style="4"/>
    <col min="2561" max="2561" width="6.140625" style="4" customWidth="1"/>
    <col min="2562" max="2562" width="82" style="4" customWidth="1"/>
    <col min="2563" max="2563" width="13.85546875" style="4" customWidth="1"/>
    <col min="2564" max="2564" width="17" style="4" customWidth="1"/>
    <col min="2565" max="2570" width="9.5703125" style="4" customWidth="1"/>
    <col min="2571" max="2571" width="9.140625" style="4"/>
    <col min="2572" max="2572" width="18.85546875" style="4" customWidth="1"/>
    <col min="2573" max="2816" width="9.140625" style="4"/>
    <col min="2817" max="2817" width="6.140625" style="4" customWidth="1"/>
    <col min="2818" max="2818" width="82" style="4" customWidth="1"/>
    <col min="2819" max="2819" width="13.85546875" style="4" customWidth="1"/>
    <col min="2820" max="2820" width="17" style="4" customWidth="1"/>
    <col min="2821" max="2826" width="9.5703125" style="4" customWidth="1"/>
    <col min="2827" max="2827" width="9.140625" style="4"/>
    <col min="2828" max="2828" width="18.85546875" style="4" customWidth="1"/>
    <col min="2829" max="3072" width="9.140625" style="4"/>
    <col min="3073" max="3073" width="6.140625" style="4" customWidth="1"/>
    <col min="3074" max="3074" width="82" style="4" customWidth="1"/>
    <col min="3075" max="3075" width="13.85546875" style="4" customWidth="1"/>
    <col min="3076" max="3076" width="17" style="4" customWidth="1"/>
    <col min="3077" max="3082" width="9.5703125" style="4" customWidth="1"/>
    <col min="3083" max="3083" width="9.140625" style="4"/>
    <col min="3084" max="3084" width="18.85546875" style="4" customWidth="1"/>
    <col min="3085" max="3328" width="9.140625" style="4"/>
    <col min="3329" max="3329" width="6.140625" style="4" customWidth="1"/>
    <col min="3330" max="3330" width="82" style="4" customWidth="1"/>
    <col min="3331" max="3331" width="13.85546875" style="4" customWidth="1"/>
    <col min="3332" max="3332" width="17" style="4" customWidth="1"/>
    <col min="3333" max="3338" width="9.5703125" style="4" customWidth="1"/>
    <col min="3339" max="3339" width="9.140625" style="4"/>
    <col min="3340" max="3340" width="18.85546875" style="4" customWidth="1"/>
    <col min="3341" max="3584" width="9.140625" style="4"/>
    <col min="3585" max="3585" width="6.140625" style="4" customWidth="1"/>
    <col min="3586" max="3586" width="82" style="4" customWidth="1"/>
    <col min="3587" max="3587" width="13.85546875" style="4" customWidth="1"/>
    <col min="3588" max="3588" width="17" style="4" customWidth="1"/>
    <col min="3589" max="3594" width="9.5703125" style="4" customWidth="1"/>
    <col min="3595" max="3595" width="9.140625" style="4"/>
    <col min="3596" max="3596" width="18.85546875" style="4" customWidth="1"/>
    <col min="3597" max="3840" width="9.140625" style="4"/>
    <col min="3841" max="3841" width="6.140625" style="4" customWidth="1"/>
    <col min="3842" max="3842" width="82" style="4" customWidth="1"/>
    <col min="3843" max="3843" width="13.85546875" style="4" customWidth="1"/>
    <col min="3844" max="3844" width="17" style="4" customWidth="1"/>
    <col min="3845" max="3850" width="9.5703125" style="4" customWidth="1"/>
    <col min="3851" max="3851" width="9.140625" style="4"/>
    <col min="3852" max="3852" width="18.85546875" style="4" customWidth="1"/>
    <col min="3853" max="4096" width="9.140625" style="4"/>
    <col min="4097" max="4097" width="6.140625" style="4" customWidth="1"/>
    <col min="4098" max="4098" width="82" style="4" customWidth="1"/>
    <col min="4099" max="4099" width="13.85546875" style="4" customWidth="1"/>
    <col min="4100" max="4100" width="17" style="4" customWidth="1"/>
    <col min="4101" max="4106" width="9.5703125" style="4" customWidth="1"/>
    <col min="4107" max="4107" width="9.140625" style="4"/>
    <col min="4108" max="4108" width="18.85546875" style="4" customWidth="1"/>
    <col min="4109" max="4352" width="9.140625" style="4"/>
    <col min="4353" max="4353" width="6.140625" style="4" customWidth="1"/>
    <col min="4354" max="4354" width="82" style="4" customWidth="1"/>
    <col min="4355" max="4355" width="13.85546875" style="4" customWidth="1"/>
    <col min="4356" max="4356" width="17" style="4" customWidth="1"/>
    <col min="4357" max="4362" width="9.5703125" style="4" customWidth="1"/>
    <col min="4363" max="4363" width="9.140625" style="4"/>
    <col min="4364" max="4364" width="18.85546875" style="4" customWidth="1"/>
    <col min="4365" max="4608" width="9.140625" style="4"/>
    <col min="4609" max="4609" width="6.140625" style="4" customWidth="1"/>
    <col min="4610" max="4610" width="82" style="4" customWidth="1"/>
    <col min="4611" max="4611" width="13.85546875" style="4" customWidth="1"/>
    <col min="4612" max="4612" width="17" style="4" customWidth="1"/>
    <col min="4613" max="4618" width="9.5703125" style="4" customWidth="1"/>
    <col min="4619" max="4619" width="9.140625" style="4"/>
    <col min="4620" max="4620" width="18.85546875" style="4" customWidth="1"/>
    <col min="4621" max="4864" width="9.140625" style="4"/>
    <col min="4865" max="4865" width="6.140625" style="4" customWidth="1"/>
    <col min="4866" max="4866" width="82" style="4" customWidth="1"/>
    <col min="4867" max="4867" width="13.85546875" style="4" customWidth="1"/>
    <col min="4868" max="4868" width="17" style="4" customWidth="1"/>
    <col min="4869" max="4874" width="9.5703125" style="4" customWidth="1"/>
    <col min="4875" max="4875" width="9.140625" style="4"/>
    <col min="4876" max="4876" width="18.85546875" style="4" customWidth="1"/>
    <col min="4877" max="5120" width="9.140625" style="4"/>
    <col min="5121" max="5121" width="6.140625" style="4" customWidth="1"/>
    <col min="5122" max="5122" width="82" style="4" customWidth="1"/>
    <col min="5123" max="5123" width="13.85546875" style="4" customWidth="1"/>
    <col min="5124" max="5124" width="17" style="4" customWidth="1"/>
    <col min="5125" max="5130" width="9.5703125" style="4" customWidth="1"/>
    <col min="5131" max="5131" width="9.140625" style="4"/>
    <col min="5132" max="5132" width="18.85546875" style="4" customWidth="1"/>
    <col min="5133" max="5376" width="9.140625" style="4"/>
    <col min="5377" max="5377" width="6.140625" style="4" customWidth="1"/>
    <col min="5378" max="5378" width="82" style="4" customWidth="1"/>
    <col min="5379" max="5379" width="13.85546875" style="4" customWidth="1"/>
    <col min="5380" max="5380" width="17" style="4" customWidth="1"/>
    <col min="5381" max="5386" width="9.5703125" style="4" customWidth="1"/>
    <col min="5387" max="5387" width="9.140625" style="4"/>
    <col min="5388" max="5388" width="18.85546875" style="4" customWidth="1"/>
    <col min="5389" max="5632" width="9.140625" style="4"/>
    <col min="5633" max="5633" width="6.140625" style="4" customWidth="1"/>
    <col min="5634" max="5634" width="82" style="4" customWidth="1"/>
    <col min="5635" max="5635" width="13.85546875" style="4" customWidth="1"/>
    <col min="5636" max="5636" width="17" style="4" customWidth="1"/>
    <col min="5637" max="5642" width="9.5703125" style="4" customWidth="1"/>
    <col min="5643" max="5643" width="9.140625" style="4"/>
    <col min="5644" max="5644" width="18.85546875" style="4" customWidth="1"/>
    <col min="5645" max="5888" width="9.140625" style="4"/>
    <col min="5889" max="5889" width="6.140625" style="4" customWidth="1"/>
    <col min="5890" max="5890" width="82" style="4" customWidth="1"/>
    <col min="5891" max="5891" width="13.85546875" style="4" customWidth="1"/>
    <col min="5892" max="5892" width="17" style="4" customWidth="1"/>
    <col min="5893" max="5898" width="9.5703125" style="4" customWidth="1"/>
    <col min="5899" max="5899" width="9.140625" style="4"/>
    <col min="5900" max="5900" width="18.85546875" style="4" customWidth="1"/>
    <col min="5901" max="6144" width="9.140625" style="4"/>
    <col min="6145" max="6145" width="6.140625" style="4" customWidth="1"/>
    <col min="6146" max="6146" width="82" style="4" customWidth="1"/>
    <col min="6147" max="6147" width="13.85546875" style="4" customWidth="1"/>
    <col min="6148" max="6148" width="17" style="4" customWidth="1"/>
    <col min="6149" max="6154" width="9.5703125" style="4" customWidth="1"/>
    <col min="6155" max="6155" width="9.140625" style="4"/>
    <col min="6156" max="6156" width="18.85546875" style="4" customWidth="1"/>
    <col min="6157" max="6400" width="9.140625" style="4"/>
    <col min="6401" max="6401" width="6.140625" style="4" customWidth="1"/>
    <col min="6402" max="6402" width="82" style="4" customWidth="1"/>
    <col min="6403" max="6403" width="13.85546875" style="4" customWidth="1"/>
    <col min="6404" max="6404" width="17" style="4" customWidth="1"/>
    <col min="6405" max="6410" width="9.5703125" style="4" customWidth="1"/>
    <col min="6411" max="6411" width="9.140625" style="4"/>
    <col min="6412" max="6412" width="18.85546875" style="4" customWidth="1"/>
    <col min="6413" max="6656" width="9.140625" style="4"/>
    <col min="6657" max="6657" width="6.140625" style="4" customWidth="1"/>
    <col min="6658" max="6658" width="82" style="4" customWidth="1"/>
    <col min="6659" max="6659" width="13.85546875" style="4" customWidth="1"/>
    <col min="6660" max="6660" width="17" style="4" customWidth="1"/>
    <col min="6661" max="6666" width="9.5703125" style="4" customWidth="1"/>
    <col min="6667" max="6667" width="9.140625" style="4"/>
    <col min="6668" max="6668" width="18.85546875" style="4" customWidth="1"/>
    <col min="6669" max="6912" width="9.140625" style="4"/>
    <col min="6913" max="6913" width="6.140625" style="4" customWidth="1"/>
    <col min="6914" max="6914" width="82" style="4" customWidth="1"/>
    <col min="6915" max="6915" width="13.85546875" style="4" customWidth="1"/>
    <col min="6916" max="6916" width="17" style="4" customWidth="1"/>
    <col min="6917" max="6922" width="9.5703125" style="4" customWidth="1"/>
    <col min="6923" max="6923" width="9.140625" style="4"/>
    <col min="6924" max="6924" width="18.85546875" style="4" customWidth="1"/>
    <col min="6925" max="7168" width="9.140625" style="4"/>
    <col min="7169" max="7169" width="6.140625" style="4" customWidth="1"/>
    <col min="7170" max="7170" width="82" style="4" customWidth="1"/>
    <col min="7171" max="7171" width="13.85546875" style="4" customWidth="1"/>
    <col min="7172" max="7172" width="17" style="4" customWidth="1"/>
    <col min="7173" max="7178" width="9.5703125" style="4" customWidth="1"/>
    <col min="7179" max="7179" width="9.140625" style="4"/>
    <col min="7180" max="7180" width="18.85546875" style="4" customWidth="1"/>
    <col min="7181" max="7424" width="9.140625" style="4"/>
    <col min="7425" max="7425" width="6.140625" style="4" customWidth="1"/>
    <col min="7426" max="7426" width="82" style="4" customWidth="1"/>
    <col min="7427" max="7427" width="13.85546875" style="4" customWidth="1"/>
    <col min="7428" max="7428" width="17" style="4" customWidth="1"/>
    <col min="7429" max="7434" width="9.5703125" style="4" customWidth="1"/>
    <col min="7435" max="7435" width="9.140625" style="4"/>
    <col min="7436" max="7436" width="18.85546875" style="4" customWidth="1"/>
    <col min="7437" max="7680" width="9.140625" style="4"/>
    <col min="7681" max="7681" width="6.140625" style="4" customWidth="1"/>
    <col min="7682" max="7682" width="82" style="4" customWidth="1"/>
    <col min="7683" max="7683" width="13.85546875" style="4" customWidth="1"/>
    <col min="7684" max="7684" width="17" style="4" customWidth="1"/>
    <col min="7685" max="7690" width="9.5703125" style="4" customWidth="1"/>
    <col min="7691" max="7691" width="9.140625" style="4"/>
    <col min="7692" max="7692" width="18.85546875" style="4" customWidth="1"/>
    <col min="7693" max="7936" width="9.140625" style="4"/>
    <col min="7937" max="7937" width="6.140625" style="4" customWidth="1"/>
    <col min="7938" max="7938" width="82" style="4" customWidth="1"/>
    <col min="7939" max="7939" width="13.85546875" style="4" customWidth="1"/>
    <col min="7940" max="7940" width="17" style="4" customWidth="1"/>
    <col min="7941" max="7946" width="9.5703125" style="4" customWidth="1"/>
    <col min="7947" max="7947" width="9.140625" style="4"/>
    <col min="7948" max="7948" width="18.85546875" style="4" customWidth="1"/>
    <col min="7949" max="8192" width="9.140625" style="4"/>
    <col min="8193" max="8193" width="6.140625" style="4" customWidth="1"/>
    <col min="8194" max="8194" width="82" style="4" customWidth="1"/>
    <col min="8195" max="8195" width="13.85546875" style="4" customWidth="1"/>
    <col min="8196" max="8196" width="17" style="4" customWidth="1"/>
    <col min="8197" max="8202" width="9.5703125" style="4" customWidth="1"/>
    <col min="8203" max="8203" width="9.140625" style="4"/>
    <col min="8204" max="8204" width="18.85546875" style="4" customWidth="1"/>
    <col min="8205" max="8448" width="9.140625" style="4"/>
    <col min="8449" max="8449" width="6.140625" style="4" customWidth="1"/>
    <col min="8450" max="8450" width="82" style="4" customWidth="1"/>
    <col min="8451" max="8451" width="13.85546875" style="4" customWidth="1"/>
    <col min="8452" max="8452" width="17" style="4" customWidth="1"/>
    <col min="8453" max="8458" width="9.5703125" style="4" customWidth="1"/>
    <col min="8459" max="8459" width="9.140625" style="4"/>
    <col min="8460" max="8460" width="18.85546875" style="4" customWidth="1"/>
    <col min="8461" max="8704" width="9.140625" style="4"/>
    <col min="8705" max="8705" width="6.140625" style="4" customWidth="1"/>
    <col min="8706" max="8706" width="82" style="4" customWidth="1"/>
    <col min="8707" max="8707" width="13.85546875" style="4" customWidth="1"/>
    <col min="8708" max="8708" width="17" style="4" customWidth="1"/>
    <col min="8709" max="8714" width="9.5703125" style="4" customWidth="1"/>
    <col min="8715" max="8715" width="9.140625" style="4"/>
    <col min="8716" max="8716" width="18.85546875" style="4" customWidth="1"/>
    <col min="8717" max="8960" width="9.140625" style="4"/>
    <col min="8961" max="8961" width="6.140625" style="4" customWidth="1"/>
    <col min="8962" max="8962" width="82" style="4" customWidth="1"/>
    <col min="8963" max="8963" width="13.85546875" style="4" customWidth="1"/>
    <col min="8964" max="8964" width="17" style="4" customWidth="1"/>
    <col min="8965" max="8970" width="9.5703125" style="4" customWidth="1"/>
    <col min="8971" max="8971" width="9.140625" style="4"/>
    <col min="8972" max="8972" width="18.85546875" style="4" customWidth="1"/>
    <col min="8973" max="9216" width="9.140625" style="4"/>
    <col min="9217" max="9217" width="6.140625" style="4" customWidth="1"/>
    <col min="9218" max="9218" width="82" style="4" customWidth="1"/>
    <col min="9219" max="9219" width="13.85546875" style="4" customWidth="1"/>
    <col min="9220" max="9220" width="17" style="4" customWidth="1"/>
    <col min="9221" max="9226" width="9.5703125" style="4" customWidth="1"/>
    <col min="9227" max="9227" width="9.140625" style="4"/>
    <col min="9228" max="9228" width="18.85546875" style="4" customWidth="1"/>
    <col min="9229" max="9472" width="9.140625" style="4"/>
    <col min="9473" max="9473" width="6.140625" style="4" customWidth="1"/>
    <col min="9474" max="9474" width="82" style="4" customWidth="1"/>
    <col min="9475" max="9475" width="13.85546875" style="4" customWidth="1"/>
    <col min="9476" max="9476" width="17" style="4" customWidth="1"/>
    <col min="9477" max="9482" width="9.5703125" style="4" customWidth="1"/>
    <col min="9483" max="9483" width="9.140625" style="4"/>
    <col min="9484" max="9484" width="18.85546875" style="4" customWidth="1"/>
    <col min="9485" max="9728" width="9.140625" style="4"/>
    <col min="9729" max="9729" width="6.140625" style="4" customWidth="1"/>
    <col min="9730" max="9730" width="82" style="4" customWidth="1"/>
    <col min="9731" max="9731" width="13.85546875" style="4" customWidth="1"/>
    <col min="9732" max="9732" width="17" style="4" customWidth="1"/>
    <col min="9733" max="9738" width="9.5703125" style="4" customWidth="1"/>
    <col min="9739" max="9739" width="9.140625" style="4"/>
    <col min="9740" max="9740" width="18.85546875" style="4" customWidth="1"/>
    <col min="9741" max="9984" width="9.140625" style="4"/>
    <col min="9985" max="9985" width="6.140625" style="4" customWidth="1"/>
    <col min="9986" max="9986" width="82" style="4" customWidth="1"/>
    <col min="9987" max="9987" width="13.85546875" style="4" customWidth="1"/>
    <col min="9988" max="9988" width="17" style="4" customWidth="1"/>
    <col min="9989" max="9994" width="9.5703125" style="4" customWidth="1"/>
    <col min="9995" max="9995" width="9.140625" style="4"/>
    <col min="9996" max="9996" width="18.85546875" style="4" customWidth="1"/>
    <col min="9997" max="10240" width="9.140625" style="4"/>
    <col min="10241" max="10241" width="6.140625" style="4" customWidth="1"/>
    <col min="10242" max="10242" width="82" style="4" customWidth="1"/>
    <col min="10243" max="10243" width="13.85546875" style="4" customWidth="1"/>
    <col min="10244" max="10244" width="17" style="4" customWidth="1"/>
    <col min="10245" max="10250" width="9.5703125" style="4" customWidth="1"/>
    <col min="10251" max="10251" width="9.140625" style="4"/>
    <col min="10252" max="10252" width="18.85546875" style="4" customWidth="1"/>
    <col min="10253" max="10496" width="9.140625" style="4"/>
    <col min="10497" max="10497" width="6.140625" style="4" customWidth="1"/>
    <col min="10498" max="10498" width="82" style="4" customWidth="1"/>
    <col min="10499" max="10499" width="13.85546875" style="4" customWidth="1"/>
    <col min="10500" max="10500" width="17" style="4" customWidth="1"/>
    <col min="10501" max="10506" width="9.5703125" style="4" customWidth="1"/>
    <col min="10507" max="10507" width="9.140625" style="4"/>
    <col min="10508" max="10508" width="18.85546875" style="4" customWidth="1"/>
    <col min="10509" max="10752" width="9.140625" style="4"/>
    <col min="10753" max="10753" width="6.140625" style="4" customWidth="1"/>
    <col min="10754" max="10754" width="82" style="4" customWidth="1"/>
    <col min="10755" max="10755" width="13.85546875" style="4" customWidth="1"/>
    <col min="10756" max="10756" width="17" style="4" customWidth="1"/>
    <col min="10757" max="10762" width="9.5703125" style="4" customWidth="1"/>
    <col min="10763" max="10763" width="9.140625" style="4"/>
    <col min="10764" max="10764" width="18.85546875" style="4" customWidth="1"/>
    <col min="10765" max="11008" width="9.140625" style="4"/>
    <col min="11009" max="11009" width="6.140625" style="4" customWidth="1"/>
    <col min="11010" max="11010" width="82" style="4" customWidth="1"/>
    <col min="11011" max="11011" width="13.85546875" style="4" customWidth="1"/>
    <col min="11012" max="11012" width="17" style="4" customWidth="1"/>
    <col min="11013" max="11018" width="9.5703125" style="4" customWidth="1"/>
    <col min="11019" max="11019" width="9.140625" style="4"/>
    <col min="11020" max="11020" width="18.85546875" style="4" customWidth="1"/>
    <col min="11021" max="11264" width="9.140625" style="4"/>
    <col min="11265" max="11265" width="6.140625" style="4" customWidth="1"/>
    <col min="11266" max="11266" width="82" style="4" customWidth="1"/>
    <col min="11267" max="11267" width="13.85546875" style="4" customWidth="1"/>
    <col min="11268" max="11268" width="17" style="4" customWidth="1"/>
    <col min="11269" max="11274" width="9.5703125" style="4" customWidth="1"/>
    <col min="11275" max="11275" width="9.140625" style="4"/>
    <col min="11276" max="11276" width="18.85546875" style="4" customWidth="1"/>
    <col min="11277" max="11520" width="9.140625" style="4"/>
    <col min="11521" max="11521" width="6.140625" style="4" customWidth="1"/>
    <col min="11522" max="11522" width="82" style="4" customWidth="1"/>
    <col min="11523" max="11523" width="13.85546875" style="4" customWidth="1"/>
    <col min="11524" max="11524" width="17" style="4" customWidth="1"/>
    <col min="11525" max="11530" width="9.5703125" style="4" customWidth="1"/>
    <col min="11531" max="11531" width="9.140625" style="4"/>
    <col min="11532" max="11532" width="18.85546875" style="4" customWidth="1"/>
    <col min="11533" max="11776" width="9.140625" style="4"/>
    <col min="11777" max="11777" width="6.140625" style="4" customWidth="1"/>
    <col min="11778" max="11778" width="82" style="4" customWidth="1"/>
    <col min="11779" max="11779" width="13.85546875" style="4" customWidth="1"/>
    <col min="11780" max="11780" width="17" style="4" customWidth="1"/>
    <col min="11781" max="11786" width="9.5703125" style="4" customWidth="1"/>
    <col min="11787" max="11787" width="9.140625" style="4"/>
    <col min="11788" max="11788" width="18.85546875" style="4" customWidth="1"/>
    <col min="11789" max="12032" width="9.140625" style="4"/>
    <col min="12033" max="12033" width="6.140625" style="4" customWidth="1"/>
    <col min="12034" max="12034" width="82" style="4" customWidth="1"/>
    <col min="12035" max="12035" width="13.85546875" style="4" customWidth="1"/>
    <col min="12036" max="12036" width="17" style="4" customWidth="1"/>
    <col min="12037" max="12042" width="9.5703125" style="4" customWidth="1"/>
    <col min="12043" max="12043" width="9.140625" style="4"/>
    <col min="12044" max="12044" width="18.85546875" style="4" customWidth="1"/>
    <col min="12045" max="12288" width="9.140625" style="4"/>
    <col min="12289" max="12289" width="6.140625" style="4" customWidth="1"/>
    <col min="12290" max="12290" width="82" style="4" customWidth="1"/>
    <col min="12291" max="12291" width="13.85546875" style="4" customWidth="1"/>
    <col min="12292" max="12292" width="17" style="4" customWidth="1"/>
    <col min="12293" max="12298" width="9.5703125" style="4" customWidth="1"/>
    <col min="12299" max="12299" width="9.140625" style="4"/>
    <col min="12300" max="12300" width="18.85546875" style="4" customWidth="1"/>
    <col min="12301" max="12544" width="9.140625" style="4"/>
    <col min="12545" max="12545" width="6.140625" style="4" customWidth="1"/>
    <col min="12546" max="12546" width="82" style="4" customWidth="1"/>
    <col min="12547" max="12547" width="13.85546875" style="4" customWidth="1"/>
    <col min="12548" max="12548" width="17" style="4" customWidth="1"/>
    <col min="12549" max="12554" width="9.5703125" style="4" customWidth="1"/>
    <col min="12555" max="12555" width="9.140625" style="4"/>
    <col min="12556" max="12556" width="18.85546875" style="4" customWidth="1"/>
    <col min="12557" max="12800" width="9.140625" style="4"/>
    <col min="12801" max="12801" width="6.140625" style="4" customWidth="1"/>
    <col min="12802" max="12802" width="82" style="4" customWidth="1"/>
    <col min="12803" max="12803" width="13.85546875" style="4" customWidth="1"/>
    <col min="12804" max="12804" width="17" style="4" customWidth="1"/>
    <col min="12805" max="12810" width="9.5703125" style="4" customWidth="1"/>
    <col min="12811" max="12811" width="9.140625" style="4"/>
    <col min="12812" max="12812" width="18.85546875" style="4" customWidth="1"/>
    <col min="12813" max="13056" width="9.140625" style="4"/>
    <col min="13057" max="13057" width="6.140625" style="4" customWidth="1"/>
    <col min="13058" max="13058" width="82" style="4" customWidth="1"/>
    <col min="13059" max="13059" width="13.85546875" style="4" customWidth="1"/>
    <col min="13060" max="13060" width="17" style="4" customWidth="1"/>
    <col min="13061" max="13066" width="9.5703125" style="4" customWidth="1"/>
    <col min="13067" max="13067" width="9.140625" style="4"/>
    <col min="13068" max="13068" width="18.85546875" style="4" customWidth="1"/>
    <col min="13069" max="13312" width="9.140625" style="4"/>
    <col min="13313" max="13313" width="6.140625" style="4" customWidth="1"/>
    <col min="13314" max="13314" width="82" style="4" customWidth="1"/>
    <col min="13315" max="13315" width="13.85546875" style="4" customWidth="1"/>
    <col min="13316" max="13316" width="17" style="4" customWidth="1"/>
    <col min="13317" max="13322" width="9.5703125" style="4" customWidth="1"/>
    <col min="13323" max="13323" width="9.140625" style="4"/>
    <col min="13324" max="13324" width="18.85546875" style="4" customWidth="1"/>
    <col min="13325" max="13568" width="9.140625" style="4"/>
    <col min="13569" max="13569" width="6.140625" style="4" customWidth="1"/>
    <col min="13570" max="13570" width="82" style="4" customWidth="1"/>
    <col min="13571" max="13571" width="13.85546875" style="4" customWidth="1"/>
    <col min="13572" max="13572" width="17" style="4" customWidth="1"/>
    <col min="13573" max="13578" width="9.5703125" style="4" customWidth="1"/>
    <col min="13579" max="13579" width="9.140625" style="4"/>
    <col min="13580" max="13580" width="18.85546875" style="4" customWidth="1"/>
    <col min="13581" max="13824" width="9.140625" style="4"/>
    <col min="13825" max="13825" width="6.140625" style="4" customWidth="1"/>
    <col min="13826" max="13826" width="82" style="4" customWidth="1"/>
    <col min="13827" max="13827" width="13.85546875" style="4" customWidth="1"/>
    <col min="13828" max="13828" width="17" style="4" customWidth="1"/>
    <col min="13829" max="13834" width="9.5703125" style="4" customWidth="1"/>
    <col min="13835" max="13835" width="9.140625" style="4"/>
    <col min="13836" max="13836" width="18.85546875" style="4" customWidth="1"/>
    <col min="13837" max="14080" width="9.140625" style="4"/>
    <col min="14081" max="14081" width="6.140625" style="4" customWidth="1"/>
    <col min="14082" max="14082" width="82" style="4" customWidth="1"/>
    <col min="14083" max="14083" width="13.85546875" style="4" customWidth="1"/>
    <col min="14084" max="14084" width="17" style="4" customWidth="1"/>
    <col min="14085" max="14090" width="9.5703125" style="4" customWidth="1"/>
    <col min="14091" max="14091" width="9.140625" style="4"/>
    <col min="14092" max="14092" width="18.85546875" style="4" customWidth="1"/>
    <col min="14093" max="14336" width="9.140625" style="4"/>
    <col min="14337" max="14337" width="6.140625" style="4" customWidth="1"/>
    <col min="14338" max="14338" width="82" style="4" customWidth="1"/>
    <col min="14339" max="14339" width="13.85546875" style="4" customWidth="1"/>
    <col min="14340" max="14340" width="17" style="4" customWidth="1"/>
    <col min="14341" max="14346" width="9.5703125" style="4" customWidth="1"/>
    <col min="14347" max="14347" width="9.140625" style="4"/>
    <col min="14348" max="14348" width="18.85546875" style="4" customWidth="1"/>
    <col min="14349" max="14592" width="9.140625" style="4"/>
    <col min="14593" max="14593" width="6.140625" style="4" customWidth="1"/>
    <col min="14594" max="14594" width="82" style="4" customWidth="1"/>
    <col min="14595" max="14595" width="13.85546875" style="4" customWidth="1"/>
    <col min="14596" max="14596" width="17" style="4" customWidth="1"/>
    <col min="14597" max="14602" width="9.5703125" style="4" customWidth="1"/>
    <col min="14603" max="14603" width="9.140625" style="4"/>
    <col min="14604" max="14604" width="18.85546875" style="4" customWidth="1"/>
    <col min="14605" max="14848" width="9.140625" style="4"/>
    <col min="14849" max="14849" width="6.140625" style="4" customWidth="1"/>
    <col min="14850" max="14850" width="82" style="4" customWidth="1"/>
    <col min="14851" max="14851" width="13.85546875" style="4" customWidth="1"/>
    <col min="14852" max="14852" width="17" style="4" customWidth="1"/>
    <col min="14853" max="14858" width="9.5703125" style="4" customWidth="1"/>
    <col min="14859" max="14859" width="9.140625" style="4"/>
    <col min="14860" max="14860" width="18.85546875" style="4" customWidth="1"/>
    <col min="14861" max="15104" width="9.140625" style="4"/>
    <col min="15105" max="15105" width="6.140625" style="4" customWidth="1"/>
    <col min="15106" max="15106" width="82" style="4" customWidth="1"/>
    <col min="15107" max="15107" width="13.85546875" style="4" customWidth="1"/>
    <col min="15108" max="15108" width="17" style="4" customWidth="1"/>
    <col min="15109" max="15114" width="9.5703125" style="4" customWidth="1"/>
    <col min="15115" max="15115" width="9.140625" style="4"/>
    <col min="15116" max="15116" width="18.85546875" style="4" customWidth="1"/>
    <col min="15117" max="15360" width="9.140625" style="4"/>
    <col min="15361" max="15361" width="6.140625" style="4" customWidth="1"/>
    <col min="15362" max="15362" width="82" style="4" customWidth="1"/>
    <col min="15363" max="15363" width="13.85546875" style="4" customWidth="1"/>
    <col min="15364" max="15364" width="17" style="4" customWidth="1"/>
    <col min="15365" max="15370" width="9.5703125" style="4" customWidth="1"/>
    <col min="15371" max="15371" width="9.140625" style="4"/>
    <col min="15372" max="15372" width="18.85546875" style="4" customWidth="1"/>
    <col min="15373" max="15616" width="9.140625" style="4"/>
    <col min="15617" max="15617" width="6.140625" style="4" customWidth="1"/>
    <col min="15618" max="15618" width="82" style="4" customWidth="1"/>
    <col min="15619" max="15619" width="13.85546875" style="4" customWidth="1"/>
    <col min="15620" max="15620" width="17" style="4" customWidth="1"/>
    <col min="15621" max="15626" width="9.5703125" style="4" customWidth="1"/>
    <col min="15627" max="15627" width="9.140625" style="4"/>
    <col min="15628" max="15628" width="18.85546875" style="4" customWidth="1"/>
    <col min="15629" max="15872" width="9.140625" style="4"/>
    <col min="15873" max="15873" width="6.140625" style="4" customWidth="1"/>
    <col min="15874" max="15874" width="82" style="4" customWidth="1"/>
    <col min="15875" max="15875" width="13.85546875" style="4" customWidth="1"/>
    <col min="15876" max="15876" width="17" style="4" customWidth="1"/>
    <col min="15877" max="15882" width="9.5703125" style="4" customWidth="1"/>
    <col min="15883" max="15883" width="9.140625" style="4"/>
    <col min="15884" max="15884" width="18.85546875" style="4" customWidth="1"/>
    <col min="15885" max="16128" width="9.140625" style="4"/>
    <col min="16129" max="16129" width="6.140625" style="4" customWidth="1"/>
    <col min="16130" max="16130" width="82" style="4" customWidth="1"/>
    <col min="16131" max="16131" width="13.85546875" style="4" customWidth="1"/>
    <col min="16132" max="16132" width="17" style="4" customWidth="1"/>
    <col min="16133" max="16138" width="9.5703125" style="4" customWidth="1"/>
    <col min="16139" max="16139" width="9.140625" style="4"/>
    <col min="16140" max="16140" width="18.85546875" style="4" customWidth="1"/>
    <col min="16141" max="16384" width="9.140625" style="4"/>
  </cols>
  <sheetData>
    <row r="1" spans="1:14" x14ac:dyDescent="0.25">
      <c r="E1" s="70" t="s">
        <v>125</v>
      </c>
      <c r="F1" s="70"/>
      <c r="G1" s="70"/>
      <c r="H1" s="70"/>
      <c r="I1" s="70"/>
      <c r="J1" s="70"/>
    </row>
    <row r="2" spans="1:14" x14ac:dyDescent="0.25">
      <c r="E2" s="70"/>
      <c r="F2" s="70"/>
      <c r="G2" s="70"/>
      <c r="H2" s="70"/>
      <c r="I2" s="70"/>
      <c r="J2" s="70"/>
    </row>
    <row r="3" spans="1:14" x14ac:dyDescent="0.25">
      <c r="E3" s="70"/>
      <c r="F3" s="70"/>
      <c r="G3" s="70"/>
      <c r="H3" s="70"/>
      <c r="I3" s="70"/>
      <c r="J3" s="70"/>
    </row>
    <row r="4" spans="1:14" x14ac:dyDescent="0.25">
      <c r="B4" s="15" t="s">
        <v>0</v>
      </c>
      <c r="E4" s="32"/>
      <c r="F4" s="32"/>
      <c r="G4" s="32"/>
      <c r="H4" s="32"/>
      <c r="I4" s="32"/>
      <c r="J4" s="32"/>
    </row>
    <row r="5" spans="1:14" x14ac:dyDescent="0.25">
      <c r="E5" s="33"/>
      <c r="F5" s="71" t="s">
        <v>1</v>
      </c>
      <c r="G5" s="71"/>
      <c r="H5" s="71"/>
      <c r="I5" s="71"/>
      <c r="J5" s="71"/>
    </row>
    <row r="6" spans="1:14" ht="29.25" customHeight="1" x14ac:dyDescent="0.25">
      <c r="A6" s="62" t="s">
        <v>2</v>
      </c>
      <c r="B6" s="72" t="s">
        <v>3</v>
      </c>
      <c r="C6" s="72" t="s">
        <v>4</v>
      </c>
      <c r="D6" s="72" t="s">
        <v>5</v>
      </c>
      <c r="E6" s="62" t="s">
        <v>6</v>
      </c>
      <c r="F6" s="62"/>
      <c r="G6" s="62"/>
      <c r="H6" s="62"/>
      <c r="I6" s="62"/>
      <c r="J6" s="62"/>
    </row>
    <row r="7" spans="1:14" ht="15.75" x14ac:dyDescent="0.25">
      <c r="A7" s="62"/>
      <c r="B7" s="72"/>
      <c r="C7" s="72"/>
      <c r="D7" s="72"/>
      <c r="E7" s="34">
        <v>2012</v>
      </c>
      <c r="F7" s="34">
        <v>2013</v>
      </c>
      <c r="G7" s="34">
        <v>2014</v>
      </c>
      <c r="H7" s="34">
        <v>2015</v>
      </c>
      <c r="I7" s="34">
        <v>2016</v>
      </c>
      <c r="J7" s="34" t="s">
        <v>7</v>
      </c>
    </row>
    <row r="8" spans="1:14" ht="60" x14ac:dyDescent="0.25">
      <c r="A8" s="26">
        <v>1</v>
      </c>
      <c r="B8" s="16" t="s">
        <v>8</v>
      </c>
      <c r="C8" s="24" t="s">
        <v>9</v>
      </c>
      <c r="D8" s="24" t="s">
        <v>10</v>
      </c>
      <c r="E8" s="20">
        <v>0.7</v>
      </c>
      <c r="F8" s="20">
        <f>SUM(F9:F11)</f>
        <v>0.22999999999999998</v>
      </c>
      <c r="G8" s="20">
        <f>SUM(G9:G13)</f>
        <v>0.98</v>
      </c>
      <c r="H8" s="20">
        <v>4.0999999999999996</v>
      </c>
      <c r="I8" s="20">
        <f>0.22+0.299</f>
        <v>0.51900000000000002</v>
      </c>
      <c r="J8" s="20">
        <f>E8+F8+G8+H8+I8</f>
        <v>6.5289999999999999</v>
      </c>
      <c r="L8" s="15"/>
      <c r="M8" s="3"/>
    </row>
    <row r="9" spans="1:14" ht="60" outlineLevel="1" x14ac:dyDescent="0.25">
      <c r="A9" s="26" t="s">
        <v>11</v>
      </c>
      <c r="B9" s="16" t="s">
        <v>74</v>
      </c>
      <c r="C9" s="24" t="s">
        <v>9</v>
      </c>
      <c r="D9" s="24" t="s">
        <v>12</v>
      </c>
      <c r="E9" s="36">
        <v>0</v>
      </c>
      <c r="F9" s="36">
        <v>0.18</v>
      </c>
      <c r="G9" s="36">
        <v>0</v>
      </c>
      <c r="H9" s="36">
        <v>0</v>
      </c>
      <c r="I9" s="36">
        <v>0</v>
      </c>
      <c r="J9" s="36"/>
      <c r="L9" s="15"/>
      <c r="M9" s="3"/>
    </row>
    <row r="10" spans="1:14" ht="60" outlineLevel="1" x14ac:dyDescent="0.25">
      <c r="A10" s="26" t="s">
        <v>13</v>
      </c>
      <c r="B10" s="16" t="s">
        <v>75</v>
      </c>
      <c r="C10" s="24" t="s">
        <v>9</v>
      </c>
      <c r="D10" s="24" t="s">
        <v>12</v>
      </c>
      <c r="E10" s="36">
        <v>0</v>
      </c>
      <c r="F10" s="36">
        <v>0.05</v>
      </c>
      <c r="G10" s="36">
        <v>0</v>
      </c>
      <c r="H10" s="36">
        <v>0</v>
      </c>
      <c r="I10" s="36">
        <v>0</v>
      </c>
      <c r="J10" s="36"/>
      <c r="L10" s="15"/>
      <c r="M10" s="3"/>
    </row>
    <row r="11" spans="1:14" ht="30" outlineLevel="1" x14ac:dyDescent="0.25">
      <c r="A11" s="26" t="s">
        <v>114</v>
      </c>
      <c r="B11" s="16" t="s">
        <v>88</v>
      </c>
      <c r="C11" s="24" t="s">
        <v>9</v>
      </c>
      <c r="D11" s="24" t="s">
        <v>10</v>
      </c>
      <c r="E11" s="36">
        <v>0</v>
      </c>
      <c r="F11" s="36">
        <v>0</v>
      </c>
      <c r="G11" s="36">
        <f>0.03</f>
        <v>0.03</v>
      </c>
      <c r="H11" s="36">
        <v>0</v>
      </c>
      <c r="I11" s="36">
        <v>0</v>
      </c>
      <c r="J11" s="36"/>
      <c r="L11" s="15"/>
      <c r="M11" s="3"/>
    </row>
    <row r="12" spans="1:14" ht="30" outlineLevel="1" x14ac:dyDescent="0.25">
      <c r="A12" s="26" t="s">
        <v>116</v>
      </c>
      <c r="B12" s="16" t="s">
        <v>115</v>
      </c>
      <c r="C12" s="24" t="s">
        <v>17</v>
      </c>
      <c r="D12" s="24" t="s">
        <v>10</v>
      </c>
      <c r="E12" s="36">
        <v>0</v>
      </c>
      <c r="F12" s="36">
        <v>0</v>
      </c>
      <c r="G12" s="36">
        <v>0.48</v>
      </c>
      <c r="H12" s="36">
        <v>0</v>
      </c>
      <c r="I12" s="36">
        <v>0</v>
      </c>
      <c r="J12" s="36"/>
      <c r="L12" s="15"/>
      <c r="M12" s="3"/>
    </row>
    <row r="13" spans="1:14" ht="30" outlineLevel="1" x14ac:dyDescent="0.25">
      <c r="A13" s="26" t="s">
        <v>89</v>
      </c>
      <c r="B13" s="16" t="s">
        <v>117</v>
      </c>
      <c r="C13" s="24" t="s">
        <v>17</v>
      </c>
      <c r="D13" s="24" t="s">
        <v>10</v>
      </c>
      <c r="E13" s="36">
        <v>0</v>
      </c>
      <c r="F13" s="36">
        <v>0</v>
      </c>
      <c r="G13" s="36">
        <v>0.47</v>
      </c>
      <c r="H13" s="36">
        <v>0</v>
      </c>
      <c r="I13" s="36">
        <v>0</v>
      </c>
      <c r="J13" s="36"/>
      <c r="L13" s="15"/>
      <c r="M13" s="3"/>
    </row>
    <row r="14" spans="1:14" ht="30" x14ac:dyDescent="0.25">
      <c r="A14" s="62">
        <v>2</v>
      </c>
      <c r="B14" s="63" t="s">
        <v>14</v>
      </c>
      <c r="C14" s="24" t="s">
        <v>15</v>
      </c>
      <c r="D14" s="24" t="s">
        <v>10</v>
      </c>
      <c r="E14" s="20">
        <v>0</v>
      </c>
      <c r="F14" s="20">
        <v>2.83</v>
      </c>
      <c r="G14" s="37">
        <f>SUM(G15:G17)</f>
        <v>7.7743040000000008</v>
      </c>
      <c r="H14" s="20">
        <f>SUM(H15:H17)</f>
        <v>26.561999999999998</v>
      </c>
      <c r="I14" s="20">
        <f>SUM(I15:I17)</f>
        <v>17.025099999999998</v>
      </c>
      <c r="J14" s="20">
        <f>SUM(E14:I14)</f>
        <v>54.191403999999991</v>
      </c>
      <c r="L14" s="15"/>
      <c r="M14" s="3"/>
    </row>
    <row r="15" spans="1:14" ht="30" x14ac:dyDescent="0.25">
      <c r="A15" s="62"/>
      <c r="B15" s="63"/>
      <c r="C15" s="24" t="s">
        <v>16</v>
      </c>
      <c r="D15" s="24"/>
      <c r="E15" s="36">
        <v>0</v>
      </c>
      <c r="F15" s="36">
        <v>0</v>
      </c>
      <c r="G15" s="39">
        <v>0</v>
      </c>
      <c r="H15" s="36">
        <v>18.361999999999998</v>
      </c>
      <c r="I15" s="36">
        <v>2.0497999999999998</v>
      </c>
      <c r="J15" s="36"/>
      <c r="L15" s="17"/>
      <c r="M15" s="17"/>
      <c r="N15" s="17"/>
    </row>
    <row r="16" spans="1:14" x14ac:dyDescent="0.25">
      <c r="A16" s="62"/>
      <c r="B16" s="63"/>
      <c r="C16" s="24" t="s">
        <v>21</v>
      </c>
      <c r="D16" s="24"/>
      <c r="E16" s="36">
        <v>0</v>
      </c>
      <c r="F16" s="36">
        <v>0</v>
      </c>
      <c r="G16" s="39">
        <v>0</v>
      </c>
      <c r="H16" s="36">
        <v>3.8</v>
      </c>
      <c r="I16" s="36">
        <f>5.481-3.2957</f>
        <v>2.1852999999999998</v>
      </c>
      <c r="J16" s="36"/>
      <c r="L16" s="17"/>
      <c r="M16" s="17"/>
      <c r="N16" s="17"/>
    </row>
    <row r="17" spans="1:14" ht="30" x14ac:dyDescent="0.25">
      <c r="A17" s="62"/>
      <c r="B17" s="63"/>
      <c r="C17" s="24" t="s">
        <v>17</v>
      </c>
      <c r="D17" s="24"/>
      <c r="E17" s="36">
        <v>0</v>
      </c>
      <c r="F17" s="36">
        <v>2.83</v>
      </c>
      <c r="G17" s="39">
        <f>SUM(G18:G23)</f>
        <v>7.7743040000000008</v>
      </c>
      <c r="H17" s="36">
        <v>4.4000000000000004</v>
      </c>
      <c r="I17" s="36">
        <v>12.79</v>
      </c>
      <c r="J17" s="36"/>
      <c r="L17" s="17"/>
      <c r="M17" s="17"/>
      <c r="N17" s="17"/>
    </row>
    <row r="18" spans="1:14" ht="30" outlineLevel="1" x14ac:dyDescent="0.25">
      <c r="A18" s="26" t="s">
        <v>68</v>
      </c>
      <c r="B18" s="35" t="s">
        <v>73</v>
      </c>
      <c r="C18" s="24" t="s">
        <v>17</v>
      </c>
      <c r="D18" s="24" t="s">
        <v>10</v>
      </c>
      <c r="E18" s="36">
        <v>0</v>
      </c>
      <c r="F18" s="36">
        <v>0</v>
      </c>
      <c r="G18" s="39">
        <v>0</v>
      </c>
      <c r="H18" s="36">
        <v>0</v>
      </c>
      <c r="I18" s="36">
        <v>0</v>
      </c>
      <c r="J18" s="36"/>
      <c r="L18" s="17"/>
      <c r="M18" s="17"/>
      <c r="N18" s="17"/>
    </row>
    <row r="19" spans="1:14" ht="30" outlineLevel="1" x14ac:dyDescent="0.25">
      <c r="A19" s="26" t="s">
        <v>69</v>
      </c>
      <c r="B19" s="35" t="s">
        <v>66</v>
      </c>
      <c r="C19" s="24" t="s">
        <v>17</v>
      </c>
      <c r="D19" s="24" t="s">
        <v>10</v>
      </c>
      <c r="E19" s="36">
        <v>0</v>
      </c>
      <c r="F19" s="36">
        <v>0</v>
      </c>
      <c r="G19" s="36">
        <v>2.84</v>
      </c>
      <c r="H19" s="36">
        <v>0</v>
      </c>
      <c r="I19" s="36">
        <v>0</v>
      </c>
      <c r="J19" s="36"/>
      <c r="L19" s="17"/>
      <c r="M19" s="17"/>
      <c r="N19" s="17"/>
    </row>
    <row r="20" spans="1:14" ht="30" outlineLevel="1" x14ac:dyDescent="0.25">
      <c r="A20" s="26" t="s">
        <v>70</v>
      </c>
      <c r="B20" s="35" t="s">
        <v>67</v>
      </c>
      <c r="C20" s="24" t="s">
        <v>17</v>
      </c>
      <c r="D20" s="24" t="s">
        <v>10</v>
      </c>
      <c r="E20" s="36">
        <v>0</v>
      </c>
      <c r="F20" s="36">
        <v>0</v>
      </c>
      <c r="G20" s="36">
        <v>1.23</v>
      </c>
      <c r="H20" s="36">
        <v>0</v>
      </c>
      <c r="I20" s="36">
        <v>0</v>
      </c>
      <c r="J20" s="36"/>
      <c r="L20" s="17"/>
      <c r="M20" s="17"/>
      <c r="N20" s="17"/>
    </row>
    <row r="21" spans="1:14" ht="30" outlineLevel="1" x14ac:dyDescent="0.25">
      <c r="A21" s="26" t="s">
        <v>71</v>
      </c>
      <c r="B21" s="35" t="s">
        <v>72</v>
      </c>
      <c r="C21" s="24" t="s">
        <v>17</v>
      </c>
      <c r="D21" s="24" t="s">
        <v>10</v>
      </c>
      <c r="E21" s="36">
        <v>0</v>
      </c>
      <c r="F21" s="36">
        <v>0</v>
      </c>
      <c r="G21" s="36">
        <v>1.54</v>
      </c>
      <c r="H21" s="36">
        <v>0</v>
      </c>
      <c r="I21" s="36">
        <v>0</v>
      </c>
      <c r="J21" s="36"/>
      <c r="L21" s="17"/>
      <c r="M21" s="17"/>
      <c r="N21" s="17"/>
    </row>
    <row r="22" spans="1:14" ht="30" outlineLevel="1" x14ac:dyDescent="0.25">
      <c r="A22" s="26" t="s">
        <v>122</v>
      </c>
      <c r="B22" s="35" t="s">
        <v>111</v>
      </c>
      <c r="C22" s="24" t="s">
        <v>17</v>
      </c>
      <c r="D22" s="24" t="s">
        <v>10</v>
      </c>
      <c r="E22" s="36">
        <v>0</v>
      </c>
      <c r="F22" s="36">
        <v>0</v>
      </c>
      <c r="G22" s="36">
        <v>0.49</v>
      </c>
      <c r="H22" s="36">
        <v>0</v>
      </c>
      <c r="I22" s="36">
        <v>0</v>
      </c>
      <c r="J22" s="36"/>
      <c r="L22" s="17"/>
      <c r="M22" s="17"/>
      <c r="N22" s="17"/>
    </row>
    <row r="23" spans="1:14" ht="30" outlineLevel="1" x14ac:dyDescent="0.25">
      <c r="A23" s="26" t="s">
        <v>79</v>
      </c>
      <c r="B23" s="35" t="s">
        <v>110</v>
      </c>
      <c r="C23" s="24" t="s">
        <v>17</v>
      </c>
      <c r="D23" s="24" t="s">
        <v>10</v>
      </c>
      <c r="E23" s="36">
        <v>0</v>
      </c>
      <c r="F23" s="36">
        <v>0</v>
      </c>
      <c r="G23" s="39">
        <v>1.674304</v>
      </c>
      <c r="H23" s="36">
        <v>0</v>
      </c>
      <c r="I23" s="36">
        <v>0</v>
      </c>
      <c r="J23" s="36"/>
      <c r="L23" s="17"/>
      <c r="M23" s="17"/>
      <c r="N23" s="17"/>
    </row>
    <row r="24" spans="1:14" ht="45" x14ac:dyDescent="0.25">
      <c r="A24" s="34">
        <v>3</v>
      </c>
      <c r="B24" s="16" t="s">
        <v>18</v>
      </c>
      <c r="C24" s="24" t="s">
        <v>9</v>
      </c>
      <c r="D24" s="24" t="s">
        <v>10</v>
      </c>
      <c r="E24" s="20">
        <v>0</v>
      </c>
      <c r="F24" s="20">
        <v>0</v>
      </c>
      <c r="G24" s="37">
        <v>0</v>
      </c>
      <c r="H24" s="20">
        <v>0.6</v>
      </c>
      <c r="I24" s="20">
        <v>1.32</v>
      </c>
      <c r="J24" s="20">
        <f>SUM(E24:I24)</f>
        <v>1.92</v>
      </c>
      <c r="K24" s="3"/>
      <c r="L24" s="15"/>
      <c r="M24" s="3"/>
    </row>
    <row r="25" spans="1:14" ht="90" x14ac:dyDescent="0.25">
      <c r="A25" s="34">
        <v>4</v>
      </c>
      <c r="B25" s="16" t="s">
        <v>19</v>
      </c>
      <c r="C25" s="24" t="s">
        <v>9</v>
      </c>
      <c r="D25" s="24" t="s">
        <v>10</v>
      </c>
      <c r="E25" s="20">
        <v>0</v>
      </c>
      <c r="F25" s="20">
        <v>0</v>
      </c>
      <c r="G25" s="38">
        <f>1.788993+0.141</f>
        <v>1.9299930000000001</v>
      </c>
      <c r="H25" s="20">
        <v>2.3650000000000002</v>
      </c>
      <c r="I25" s="20">
        <f>6.659</f>
        <v>6.6589999999999998</v>
      </c>
      <c r="J25" s="20">
        <f>SUM(E25:I25)</f>
        <v>10.953993000000001</v>
      </c>
      <c r="K25" s="3"/>
    </row>
    <row r="26" spans="1:14" ht="30" x14ac:dyDescent="0.25">
      <c r="A26" s="62">
        <v>5</v>
      </c>
      <c r="B26" s="63" t="s">
        <v>20</v>
      </c>
      <c r="C26" s="24" t="s">
        <v>15</v>
      </c>
      <c r="D26" s="24" t="s">
        <v>10</v>
      </c>
      <c r="E26" s="20">
        <f>SUM(E30+E45)</f>
        <v>11.37</v>
      </c>
      <c r="F26" s="20">
        <f>SUM(F30+F45)+F49+F53</f>
        <v>1.2991999999999999</v>
      </c>
      <c r="G26" s="20">
        <f>SUM(G27:G29)</f>
        <v>21.356000000000002</v>
      </c>
      <c r="H26" s="20">
        <f t="shared" ref="H26:I26" si="0">SUM(H27:H29)</f>
        <v>92.8</v>
      </c>
      <c r="I26" s="20">
        <f t="shared" si="0"/>
        <v>19.357700000000001</v>
      </c>
      <c r="J26" s="20">
        <f>SUM(E26:I26)</f>
        <v>146.18289999999999</v>
      </c>
      <c r="K26" s="3"/>
    </row>
    <row r="27" spans="1:14" ht="15.75" customHeight="1" x14ac:dyDescent="0.25">
      <c r="A27" s="62"/>
      <c r="B27" s="63"/>
      <c r="C27" s="24" t="s">
        <v>21</v>
      </c>
      <c r="D27" s="24"/>
      <c r="E27" s="36">
        <f>SUM(E34,E37,E40,E43,E46)</f>
        <v>4.3479999999999999</v>
      </c>
      <c r="F27" s="36">
        <f>SUM(F34,F37,F40,F43,F46)</f>
        <v>0</v>
      </c>
      <c r="G27" s="36">
        <f>2.103+G57</f>
        <v>16.109000000000002</v>
      </c>
      <c r="H27" s="36">
        <f>9.885</f>
        <v>9.8849999999999998</v>
      </c>
      <c r="I27" s="36">
        <f>14.165+0.451+3.296-0.0003</f>
        <v>17.9117</v>
      </c>
      <c r="J27" s="36"/>
      <c r="K27" s="3"/>
    </row>
    <row r="28" spans="1:14" ht="30" x14ac:dyDescent="0.25">
      <c r="A28" s="62"/>
      <c r="B28" s="63"/>
      <c r="C28" s="24" t="s">
        <v>9</v>
      </c>
      <c r="D28" s="24"/>
      <c r="E28" s="36">
        <f>SUM(E35,E38,E41,E44,E47)</f>
        <v>6.5219999999999994</v>
      </c>
      <c r="F28" s="36">
        <f>SUM(F35,F38,F41,F44,F47,F49,F54)</f>
        <v>1.2991999999999999</v>
      </c>
      <c r="G28" s="36">
        <f>SUM(G32,G47,G49,G54,G56)</f>
        <v>5.246999999999999</v>
      </c>
      <c r="H28" s="36">
        <v>2.915</v>
      </c>
      <c r="I28" s="36">
        <v>1.446</v>
      </c>
      <c r="J28" s="36"/>
      <c r="K28" s="3"/>
    </row>
    <row r="29" spans="1:14" ht="60" x14ac:dyDescent="0.25">
      <c r="A29" s="62"/>
      <c r="B29" s="63"/>
      <c r="C29" s="24" t="s">
        <v>22</v>
      </c>
      <c r="D29" s="24"/>
      <c r="E29" s="36">
        <f>E45</f>
        <v>0.5</v>
      </c>
      <c r="F29" s="36">
        <f>F48</f>
        <v>0</v>
      </c>
      <c r="G29" s="39">
        <f>G48</f>
        <v>0</v>
      </c>
      <c r="H29" s="36">
        <f>H48</f>
        <v>80</v>
      </c>
      <c r="I29" s="36">
        <v>0</v>
      </c>
      <c r="J29" s="36"/>
      <c r="K29" s="3"/>
    </row>
    <row r="30" spans="1:14" ht="60" customHeight="1" outlineLevel="1" x14ac:dyDescent="0.25">
      <c r="A30" s="73" t="s">
        <v>23</v>
      </c>
      <c r="B30" s="67" t="s">
        <v>24</v>
      </c>
      <c r="C30" s="24"/>
      <c r="D30" s="24" t="s">
        <v>37</v>
      </c>
      <c r="E30" s="20">
        <f t="shared" ref="E30:F30" si="1">SUM(E31:E32)</f>
        <v>10.87</v>
      </c>
      <c r="F30" s="20">
        <f t="shared" si="1"/>
        <v>0</v>
      </c>
      <c r="G30" s="37">
        <f>SUM(G31:G32)</f>
        <v>5.4779999999999998</v>
      </c>
      <c r="H30" s="20">
        <f>SUM(H31:H32)</f>
        <v>0</v>
      </c>
      <c r="I30" s="20">
        <f>SUM(I31:I32)</f>
        <v>0</v>
      </c>
      <c r="J30" s="20"/>
    </row>
    <row r="31" spans="1:14" ht="15.75" customHeight="1" outlineLevel="1" x14ac:dyDescent="0.25">
      <c r="A31" s="74"/>
      <c r="B31" s="68"/>
      <c r="C31" s="24" t="s">
        <v>21</v>
      </c>
      <c r="D31" s="24"/>
      <c r="E31" s="36">
        <f t="shared" ref="E31:F31" si="2">SUM(E34,E37,E40,E43)</f>
        <v>4.3479999999999999</v>
      </c>
      <c r="F31" s="36">
        <f t="shared" si="2"/>
        <v>0</v>
      </c>
      <c r="G31" s="36">
        <f t="shared" ref="G31:I32" si="3">SUM(G34,G37,G40,G43)</f>
        <v>0.60499999999999998</v>
      </c>
      <c r="H31" s="36">
        <f t="shared" si="3"/>
        <v>0</v>
      </c>
      <c r="I31" s="36">
        <f t="shared" si="3"/>
        <v>0</v>
      </c>
      <c r="J31" s="36"/>
    </row>
    <row r="32" spans="1:14" ht="30" outlineLevel="1" x14ac:dyDescent="0.25">
      <c r="A32" s="75"/>
      <c r="B32" s="69"/>
      <c r="C32" s="24" t="s">
        <v>9</v>
      </c>
      <c r="D32" s="24"/>
      <c r="E32" s="36">
        <f t="shared" ref="E32:F32" si="4">SUM(E35,E38,E41,E44)</f>
        <v>6.5219999999999994</v>
      </c>
      <c r="F32" s="36">
        <f t="shared" si="4"/>
        <v>0</v>
      </c>
      <c r="G32" s="36">
        <f t="shared" si="3"/>
        <v>4.8729999999999993</v>
      </c>
      <c r="H32" s="36">
        <f t="shared" si="3"/>
        <v>0</v>
      </c>
      <c r="I32" s="36">
        <f t="shared" si="3"/>
        <v>0</v>
      </c>
      <c r="J32" s="36"/>
    </row>
    <row r="33" spans="1:13" ht="45" outlineLevel="1" x14ac:dyDescent="0.25">
      <c r="A33" s="65" t="s">
        <v>25</v>
      </c>
      <c r="B33" s="63" t="s">
        <v>26</v>
      </c>
      <c r="C33" s="24"/>
      <c r="D33" s="24" t="s">
        <v>37</v>
      </c>
      <c r="E33" s="20">
        <v>0.28699999999999998</v>
      </c>
      <c r="F33" s="20">
        <f>SUM(F34:F35)</f>
        <v>0</v>
      </c>
      <c r="G33" s="37">
        <v>0</v>
      </c>
      <c r="H33" s="20">
        <v>0</v>
      </c>
      <c r="I33" s="20">
        <v>0</v>
      </c>
      <c r="J33" s="20"/>
      <c r="K33" s="18"/>
    </row>
    <row r="34" spans="1:13" ht="15.75" customHeight="1" outlineLevel="1" x14ac:dyDescent="0.25">
      <c r="A34" s="65"/>
      <c r="B34" s="63"/>
      <c r="C34" s="24" t="s">
        <v>21</v>
      </c>
      <c r="D34" s="24"/>
      <c r="E34" s="36">
        <f>E33*0.4</f>
        <v>0.1148</v>
      </c>
      <c r="F34" s="36">
        <v>0</v>
      </c>
      <c r="G34" s="39">
        <v>0</v>
      </c>
      <c r="H34" s="36">
        <v>0</v>
      </c>
      <c r="I34" s="36">
        <v>0</v>
      </c>
      <c r="J34" s="36"/>
      <c r="K34" s="18"/>
    </row>
    <row r="35" spans="1:13" ht="30" outlineLevel="1" x14ac:dyDescent="0.25">
      <c r="A35" s="65"/>
      <c r="B35" s="63"/>
      <c r="C35" s="24" t="s">
        <v>9</v>
      </c>
      <c r="D35" s="24"/>
      <c r="E35" s="36">
        <f>E33*0.6</f>
        <v>0.17219999999999999</v>
      </c>
      <c r="F35" s="36">
        <v>0</v>
      </c>
      <c r="G35" s="36">
        <f>1.4263+3.2957</f>
        <v>4.7219999999999995</v>
      </c>
      <c r="H35" s="36">
        <v>0</v>
      </c>
      <c r="I35" s="36">
        <v>0</v>
      </c>
      <c r="J35" s="36"/>
      <c r="K35" s="18"/>
    </row>
    <row r="36" spans="1:13" ht="45" outlineLevel="1" x14ac:dyDescent="0.25">
      <c r="A36" s="65" t="s">
        <v>27</v>
      </c>
      <c r="B36" s="63" t="s">
        <v>28</v>
      </c>
      <c r="C36" s="31"/>
      <c r="D36" s="24" t="s">
        <v>37</v>
      </c>
      <c r="E36" s="20">
        <v>1.75</v>
      </c>
      <c r="F36" s="20">
        <f>SUM(F37:F38)</f>
        <v>0</v>
      </c>
      <c r="G36" s="20">
        <f>SUM(G37:G38)</f>
        <v>0.16200000000000001</v>
      </c>
      <c r="H36" s="20">
        <f>SUM(H37:H38)</f>
        <v>0</v>
      </c>
      <c r="I36" s="20">
        <f>SUM(I37:I38)</f>
        <v>0</v>
      </c>
      <c r="J36" s="20"/>
      <c r="K36" s="14"/>
    </row>
    <row r="37" spans="1:13" ht="15.75" customHeight="1" outlineLevel="1" x14ac:dyDescent="0.25">
      <c r="A37" s="65"/>
      <c r="B37" s="66"/>
      <c r="C37" s="24" t="s">
        <v>21</v>
      </c>
      <c r="D37" s="24"/>
      <c r="E37" s="36">
        <f>E36*0.4</f>
        <v>0.70000000000000007</v>
      </c>
      <c r="F37" s="36">
        <v>0</v>
      </c>
      <c r="G37" s="36">
        <v>0.13</v>
      </c>
      <c r="H37" s="36">
        <v>0</v>
      </c>
      <c r="I37" s="36">
        <v>0</v>
      </c>
      <c r="J37" s="36"/>
      <c r="K37" s="14"/>
    </row>
    <row r="38" spans="1:13" ht="30" outlineLevel="1" x14ac:dyDescent="0.25">
      <c r="A38" s="65"/>
      <c r="B38" s="66"/>
      <c r="C38" s="24" t="s">
        <v>9</v>
      </c>
      <c r="D38" s="24"/>
      <c r="E38" s="36">
        <f>E36*0.6</f>
        <v>1.05</v>
      </c>
      <c r="F38" s="36">
        <v>0</v>
      </c>
      <c r="G38" s="36">
        <v>3.2000000000000001E-2</v>
      </c>
      <c r="H38" s="36">
        <v>0</v>
      </c>
      <c r="I38" s="36">
        <v>0</v>
      </c>
      <c r="J38" s="36"/>
      <c r="K38" s="14"/>
    </row>
    <row r="39" spans="1:13" ht="45" outlineLevel="1" x14ac:dyDescent="0.25">
      <c r="A39" s="65" t="s">
        <v>29</v>
      </c>
      <c r="B39" s="63" t="s">
        <v>30</v>
      </c>
      <c r="C39" s="24"/>
      <c r="D39" s="24" t="s">
        <v>37</v>
      </c>
      <c r="E39" s="20">
        <v>7.4169999999999998</v>
      </c>
      <c r="F39" s="20">
        <f>F40+F41</f>
        <v>0</v>
      </c>
      <c r="G39" s="20">
        <f>SUM(G40:G41)</f>
        <v>0.41400000000000003</v>
      </c>
      <c r="H39" s="20">
        <v>0</v>
      </c>
      <c r="I39" s="20">
        <v>0</v>
      </c>
      <c r="J39" s="20"/>
      <c r="K39" s="14"/>
      <c r="L39" s="3"/>
    </row>
    <row r="40" spans="1:13" ht="15.75" customHeight="1" outlineLevel="1" x14ac:dyDescent="0.25">
      <c r="A40" s="65"/>
      <c r="B40" s="66"/>
      <c r="C40" s="24" t="s">
        <v>21</v>
      </c>
      <c r="D40" s="24"/>
      <c r="E40" s="36">
        <f>E39*0.4</f>
        <v>2.9668000000000001</v>
      </c>
      <c r="F40" s="36">
        <v>0</v>
      </c>
      <c r="G40" s="36">
        <v>0.33100000000000002</v>
      </c>
      <c r="H40" s="36">
        <v>0</v>
      </c>
      <c r="I40" s="36">
        <v>0</v>
      </c>
      <c r="J40" s="36"/>
      <c r="K40" s="14"/>
      <c r="L40" s="3"/>
    </row>
    <row r="41" spans="1:13" ht="30" outlineLevel="1" x14ac:dyDescent="0.25">
      <c r="A41" s="65"/>
      <c r="B41" s="66"/>
      <c r="C41" s="24" t="s">
        <v>9</v>
      </c>
      <c r="D41" s="24"/>
      <c r="E41" s="36">
        <f>E39*0.6</f>
        <v>4.4501999999999997</v>
      </c>
      <c r="F41" s="36">
        <v>0</v>
      </c>
      <c r="G41" s="36">
        <v>8.3000000000000004E-2</v>
      </c>
      <c r="H41" s="36">
        <v>0</v>
      </c>
      <c r="I41" s="36">
        <v>0</v>
      </c>
      <c r="J41" s="36"/>
      <c r="K41" s="14"/>
      <c r="M41" s="3"/>
    </row>
    <row r="42" spans="1:13" ht="45" outlineLevel="1" x14ac:dyDescent="0.25">
      <c r="A42" s="65" t="s">
        <v>31</v>
      </c>
      <c r="B42" s="63" t="s">
        <v>32</v>
      </c>
      <c r="C42" s="24"/>
      <c r="D42" s="24" t="s">
        <v>37</v>
      </c>
      <c r="E42" s="20">
        <v>1.4159999999999999</v>
      </c>
      <c r="F42" s="20">
        <v>0</v>
      </c>
      <c r="G42" s="20">
        <f>SUM(G43:G44)</f>
        <v>0.18</v>
      </c>
      <c r="H42" s="20">
        <v>0</v>
      </c>
      <c r="I42" s="20">
        <v>0</v>
      </c>
      <c r="J42" s="20"/>
      <c r="K42" s="14"/>
      <c r="L42" s="3"/>
    </row>
    <row r="43" spans="1:13" ht="15.75" customHeight="1" outlineLevel="1" x14ac:dyDescent="0.25">
      <c r="A43" s="65"/>
      <c r="B43" s="66"/>
      <c r="C43" s="24" t="s">
        <v>21</v>
      </c>
      <c r="D43" s="24"/>
      <c r="E43" s="36">
        <f>E42*0.4</f>
        <v>0.56640000000000001</v>
      </c>
      <c r="F43" s="36">
        <v>0</v>
      </c>
      <c r="G43" s="36">
        <v>0.14399999999999999</v>
      </c>
      <c r="H43" s="36">
        <v>0</v>
      </c>
      <c r="I43" s="36">
        <v>0</v>
      </c>
      <c r="J43" s="36"/>
      <c r="K43" s="14"/>
    </row>
    <row r="44" spans="1:13" ht="30" outlineLevel="1" x14ac:dyDescent="0.25">
      <c r="A44" s="65"/>
      <c r="B44" s="66"/>
      <c r="C44" s="24" t="s">
        <v>9</v>
      </c>
      <c r="D44" s="24"/>
      <c r="E44" s="36">
        <f>E42*0.6</f>
        <v>0.84959999999999991</v>
      </c>
      <c r="F44" s="36">
        <v>0</v>
      </c>
      <c r="G44" s="36">
        <v>3.5999999999999997E-2</v>
      </c>
      <c r="H44" s="36">
        <v>0</v>
      </c>
      <c r="I44" s="36">
        <v>0</v>
      </c>
      <c r="J44" s="36"/>
      <c r="K44" s="14"/>
    </row>
    <row r="45" spans="1:13" ht="30" outlineLevel="1" x14ac:dyDescent="0.25">
      <c r="A45" s="65" t="s">
        <v>33</v>
      </c>
      <c r="B45" s="63" t="s">
        <v>34</v>
      </c>
      <c r="C45" s="24"/>
      <c r="D45" s="24" t="s">
        <v>10</v>
      </c>
      <c r="E45" s="20">
        <v>0.5</v>
      </c>
      <c r="F45" s="20">
        <v>0</v>
      </c>
      <c r="G45" s="20">
        <f>SUM(G46:G47)</f>
        <v>1.8719999999999999</v>
      </c>
      <c r="H45" s="20">
        <v>0</v>
      </c>
      <c r="I45" s="20">
        <v>0</v>
      </c>
      <c r="J45" s="20"/>
      <c r="K45" s="14"/>
    </row>
    <row r="46" spans="1:13" outlineLevel="1" x14ac:dyDescent="0.25">
      <c r="A46" s="65"/>
      <c r="B46" s="66"/>
      <c r="C46" s="24" t="s">
        <v>21</v>
      </c>
      <c r="D46" s="24"/>
      <c r="E46" s="36">
        <v>0</v>
      </c>
      <c r="F46" s="36">
        <v>0</v>
      </c>
      <c r="G46" s="36">
        <v>1.498</v>
      </c>
      <c r="H46" s="36">
        <v>0</v>
      </c>
      <c r="I46" s="36">
        <v>0</v>
      </c>
      <c r="J46" s="36"/>
      <c r="K46" s="14"/>
    </row>
    <row r="47" spans="1:13" ht="30" outlineLevel="1" x14ac:dyDescent="0.25">
      <c r="A47" s="65"/>
      <c r="B47" s="66"/>
      <c r="C47" s="24" t="s">
        <v>9</v>
      </c>
      <c r="D47" s="24"/>
      <c r="E47" s="36">
        <v>0</v>
      </c>
      <c r="F47" s="36">
        <v>0</v>
      </c>
      <c r="G47" s="36">
        <v>0.374</v>
      </c>
      <c r="H47" s="36">
        <v>0</v>
      </c>
      <c r="I47" s="36">
        <v>0</v>
      </c>
      <c r="J47" s="36"/>
      <c r="K47" s="14"/>
    </row>
    <row r="48" spans="1:13" ht="61.5" customHeight="1" outlineLevel="1" x14ac:dyDescent="0.25">
      <c r="A48" s="65"/>
      <c r="B48" s="66"/>
      <c r="C48" s="24" t="s">
        <v>22</v>
      </c>
      <c r="D48" s="24"/>
      <c r="E48" s="36">
        <f>E45</f>
        <v>0.5</v>
      </c>
      <c r="F48" s="36">
        <v>0</v>
      </c>
      <c r="G48" s="39">
        <v>0</v>
      </c>
      <c r="H48" s="36">
        <v>80</v>
      </c>
      <c r="I48" s="36">
        <v>0</v>
      </c>
      <c r="J48" s="36"/>
      <c r="K48" s="14"/>
    </row>
    <row r="49" spans="1:12" ht="88.5" customHeight="1" outlineLevel="1" x14ac:dyDescent="0.25">
      <c r="A49" s="26" t="s">
        <v>35</v>
      </c>
      <c r="B49" s="40" t="s">
        <v>36</v>
      </c>
      <c r="C49" s="24" t="s">
        <v>9</v>
      </c>
      <c r="D49" s="24" t="s">
        <v>37</v>
      </c>
      <c r="E49" s="36">
        <v>0</v>
      </c>
      <c r="F49" s="36">
        <f>SUM(F50:F52)</f>
        <v>1.0992</v>
      </c>
      <c r="G49" s="39">
        <v>0</v>
      </c>
      <c r="H49" s="36">
        <v>0</v>
      </c>
      <c r="I49" s="36">
        <v>0</v>
      </c>
      <c r="J49" s="36"/>
      <c r="K49" s="14"/>
    </row>
    <row r="50" spans="1:12" ht="45" outlineLevel="1" x14ac:dyDescent="0.25">
      <c r="A50" s="26" t="s">
        <v>63</v>
      </c>
      <c r="B50" s="40" t="s">
        <v>78</v>
      </c>
      <c r="C50" s="64"/>
      <c r="D50" s="24"/>
      <c r="E50" s="36">
        <v>0</v>
      </c>
      <c r="F50" s="36">
        <v>0.54310000000000003</v>
      </c>
      <c r="G50" s="39">
        <v>0</v>
      </c>
      <c r="H50" s="36">
        <v>0</v>
      </c>
      <c r="I50" s="36">
        <v>0</v>
      </c>
      <c r="J50" s="20"/>
      <c r="K50" s="14"/>
    </row>
    <row r="51" spans="1:12" ht="90" outlineLevel="1" x14ac:dyDescent="0.25">
      <c r="A51" s="26" t="s">
        <v>64</v>
      </c>
      <c r="B51" s="40" t="s">
        <v>76</v>
      </c>
      <c r="C51" s="64"/>
      <c r="D51" s="24"/>
      <c r="E51" s="36">
        <v>0</v>
      </c>
      <c r="F51" s="36">
        <v>0.34927999999999998</v>
      </c>
      <c r="G51" s="39">
        <v>0</v>
      </c>
      <c r="H51" s="36">
        <v>0</v>
      </c>
      <c r="I51" s="36">
        <v>0</v>
      </c>
      <c r="J51" s="20"/>
      <c r="K51" s="14"/>
    </row>
    <row r="52" spans="1:12" ht="15.75" outlineLevel="1" x14ac:dyDescent="0.25">
      <c r="A52" s="26" t="s">
        <v>65</v>
      </c>
      <c r="B52" s="40" t="s">
        <v>77</v>
      </c>
      <c r="C52" s="24"/>
      <c r="D52" s="24"/>
      <c r="E52" s="36"/>
      <c r="F52" s="36">
        <v>0.20682</v>
      </c>
      <c r="G52" s="39">
        <v>0</v>
      </c>
      <c r="H52" s="36"/>
      <c r="I52" s="36"/>
      <c r="J52" s="20"/>
      <c r="K52" s="14"/>
    </row>
    <row r="53" spans="1:12" ht="30" outlineLevel="1" x14ac:dyDescent="0.25">
      <c r="A53" s="65" t="s">
        <v>61</v>
      </c>
      <c r="B53" s="63" t="s">
        <v>62</v>
      </c>
      <c r="C53" s="41"/>
      <c r="D53" s="24" t="s">
        <v>10</v>
      </c>
      <c r="E53" s="20">
        <f>E54</f>
        <v>0</v>
      </c>
      <c r="F53" s="20">
        <f t="shared" ref="F53:I53" si="5">F54</f>
        <v>0.2</v>
      </c>
      <c r="G53" s="37">
        <f t="shared" si="5"/>
        <v>0</v>
      </c>
      <c r="H53" s="20">
        <f t="shared" si="5"/>
        <v>0</v>
      </c>
      <c r="I53" s="20">
        <f t="shared" si="5"/>
        <v>0</v>
      </c>
      <c r="J53" s="42"/>
      <c r="K53" s="14"/>
    </row>
    <row r="54" spans="1:12" ht="52.5" customHeight="1" outlineLevel="1" x14ac:dyDescent="0.25">
      <c r="A54" s="65"/>
      <c r="B54" s="63"/>
      <c r="C54" s="41" t="s">
        <v>9</v>
      </c>
      <c r="D54" s="24"/>
      <c r="E54" s="36">
        <v>0</v>
      </c>
      <c r="F54" s="36">
        <v>0.2</v>
      </c>
      <c r="G54" s="39">
        <v>0</v>
      </c>
      <c r="H54" s="36">
        <v>0</v>
      </c>
      <c r="I54" s="36">
        <v>0</v>
      </c>
      <c r="J54" s="20"/>
      <c r="K54" s="14"/>
    </row>
    <row r="55" spans="1:12" ht="30" outlineLevel="1" x14ac:dyDescent="0.25">
      <c r="A55" s="73" t="s">
        <v>102</v>
      </c>
      <c r="B55" s="76" t="s">
        <v>104</v>
      </c>
      <c r="C55" s="24" t="s">
        <v>15</v>
      </c>
      <c r="D55" s="67" t="s">
        <v>37</v>
      </c>
      <c r="E55" s="36">
        <v>0</v>
      </c>
      <c r="F55" s="36">
        <v>0</v>
      </c>
      <c r="G55" s="36">
        <f>SUM(G56:G57)</f>
        <v>14.006</v>
      </c>
      <c r="H55" s="36">
        <v>0</v>
      </c>
      <c r="I55" s="36">
        <v>0</v>
      </c>
      <c r="J55" s="20"/>
      <c r="K55" s="14"/>
    </row>
    <row r="56" spans="1:12" ht="30" outlineLevel="1" x14ac:dyDescent="0.25">
      <c r="A56" s="74"/>
      <c r="B56" s="77"/>
      <c r="C56" s="24" t="s">
        <v>9</v>
      </c>
      <c r="D56" s="68"/>
      <c r="E56" s="36">
        <v>0</v>
      </c>
      <c r="F56" s="36">
        <v>0</v>
      </c>
      <c r="G56" s="36">
        <f>SUM(G58,G60)</f>
        <v>0</v>
      </c>
      <c r="H56" s="36">
        <v>0</v>
      </c>
      <c r="I56" s="36">
        <v>0</v>
      </c>
      <c r="J56" s="20"/>
      <c r="K56" s="14"/>
    </row>
    <row r="57" spans="1:12" ht="15" customHeight="1" outlineLevel="1" x14ac:dyDescent="0.25">
      <c r="A57" s="75"/>
      <c r="B57" s="78"/>
      <c r="C57" s="24" t="s">
        <v>21</v>
      </c>
      <c r="D57" s="69"/>
      <c r="E57" s="36">
        <v>0</v>
      </c>
      <c r="F57" s="36">
        <v>0</v>
      </c>
      <c r="G57" s="36">
        <f>SUM(G59,G61)</f>
        <v>14.006</v>
      </c>
      <c r="H57" s="36">
        <v>0</v>
      </c>
      <c r="I57" s="36">
        <v>0</v>
      </c>
      <c r="J57" s="20"/>
      <c r="K57" s="14"/>
    </row>
    <row r="58" spans="1:12" ht="30" outlineLevel="1" x14ac:dyDescent="0.25">
      <c r="A58" s="73" t="s">
        <v>105</v>
      </c>
      <c r="B58" s="76" t="s">
        <v>109</v>
      </c>
      <c r="C58" s="24" t="s">
        <v>9</v>
      </c>
      <c r="D58" s="67" t="s">
        <v>37</v>
      </c>
      <c r="E58" s="36">
        <v>0</v>
      </c>
      <c r="F58" s="36">
        <v>0</v>
      </c>
      <c r="G58" s="39">
        <v>0</v>
      </c>
      <c r="H58" s="36">
        <v>0</v>
      </c>
      <c r="I58" s="36">
        <v>0</v>
      </c>
      <c r="J58" s="20"/>
      <c r="K58" s="14"/>
    </row>
    <row r="59" spans="1:12" ht="47.25" customHeight="1" outlineLevel="1" x14ac:dyDescent="0.25">
      <c r="A59" s="75"/>
      <c r="B59" s="78"/>
      <c r="C59" s="24" t="s">
        <v>21</v>
      </c>
      <c r="D59" s="69"/>
      <c r="E59" s="36">
        <v>0</v>
      </c>
      <c r="F59" s="36">
        <v>0</v>
      </c>
      <c r="G59" s="36">
        <v>1.946</v>
      </c>
      <c r="H59" s="36">
        <v>0</v>
      </c>
      <c r="I59" s="36">
        <v>0</v>
      </c>
      <c r="J59" s="20"/>
      <c r="K59" s="14"/>
    </row>
    <row r="60" spans="1:12" ht="30" outlineLevel="1" x14ac:dyDescent="0.25">
      <c r="A60" s="73" t="s">
        <v>106</v>
      </c>
      <c r="B60" s="79" t="s">
        <v>103</v>
      </c>
      <c r="C60" s="24" t="s">
        <v>9</v>
      </c>
      <c r="D60" s="67" t="s">
        <v>37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20"/>
      <c r="K60" s="14"/>
    </row>
    <row r="61" spans="1:12" outlineLevel="1" x14ac:dyDescent="0.25">
      <c r="A61" s="75"/>
      <c r="B61" s="79"/>
      <c r="C61" s="24" t="s">
        <v>21</v>
      </c>
      <c r="D61" s="69"/>
      <c r="E61" s="36">
        <v>0</v>
      </c>
      <c r="F61" s="36">
        <v>0</v>
      </c>
      <c r="G61" s="36">
        <v>12.06</v>
      </c>
      <c r="H61" s="36">
        <v>0</v>
      </c>
      <c r="I61" s="36">
        <v>0</v>
      </c>
      <c r="J61" s="20"/>
      <c r="K61" s="14"/>
    </row>
    <row r="62" spans="1:12" ht="45" x14ac:dyDescent="0.25">
      <c r="A62" s="28" t="s">
        <v>90</v>
      </c>
      <c r="B62" s="16" t="s">
        <v>38</v>
      </c>
      <c r="C62" s="24" t="s">
        <v>17</v>
      </c>
      <c r="D62" s="24" t="s">
        <v>10</v>
      </c>
      <c r="E62" s="20">
        <f>SUM(E63:E77)</f>
        <v>5.4</v>
      </c>
      <c r="F62" s="20">
        <f t="shared" ref="F62" si="6">SUM(F63:F77)</f>
        <v>16.676000000000002</v>
      </c>
      <c r="G62" s="37">
        <f>SUM(G63:G77)</f>
        <v>3.1772030000000004</v>
      </c>
      <c r="H62" s="20">
        <v>0</v>
      </c>
      <c r="I62" s="20">
        <v>0</v>
      </c>
      <c r="J62" s="20">
        <f>SUM(E62:I62)</f>
        <v>25.253202999999999</v>
      </c>
      <c r="K62" s="2"/>
    </row>
    <row r="63" spans="1:12" ht="30" outlineLevel="1" x14ac:dyDescent="0.25">
      <c r="A63" s="28" t="s">
        <v>91</v>
      </c>
      <c r="B63" s="19" t="s">
        <v>39</v>
      </c>
      <c r="C63" s="24" t="s">
        <v>9</v>
      </c>
      <c r="D63" s="24" t="s">
        <v>10</v>
      </c>
      <c r="E63" s="36">
        <v>0.4</v>
      </c>
      <c r="F63" s="36">
        <v>0</v>
      </c>
      <c r="G63" s="61">
        <v>0</v>
      </c>
      <c r="H63" s="60">
        <v>0</v>
      </c>
      <c r="I63" s="60">
        <v>0</v>
      </c>
      <c r="J63" s="60">
        <v>1.599</v>
      </c>
      <c r="K63" s="3"/>
      <c r="L63" s="3"/>
    </row>
    <row r="64" spans="1:12" ht="60" outlineLevel="1" x14ac:dyDescent="0.25">
      <c r="A64" s="28" t="s">
        <v>92</v>
      </c>
      <c r="B64" s="19" t="s">
        <v>40</v>
      </c>
      <c r="C64" s="24" t="s">
        <v>9</v>
      </c>
      <c r="D64" s="24" t="s">
        <v>12</v>
      </c>
      <c r="E64" s="36">
        <v>0</v>
      </c>
      <c r="F64" s="36">
        <v>1.1990000000000001</v>
      </c>
      <c r="G64" s="61"/>
      <c r="H64" s="60"/>
      <c r="I64" s="60"/>
      <c r="J64" s="60"/>
    </row>
    <row r="65" spans="1:12" ht="45" outlineLevel="1" x14ac:dyDescent="0.25">
      <c r="A65" s="28" t="s">
        <v>93</v>
      </c>
      <c r="B65" s="19" t="s">
        <v>41</v>
      </c>
      <c r="C65" s="24" t="s">
        <v>9</v>
      </c>
      <c r="D65" s="24" t="s">
        <v>10</v>
      </c>
      <c r="E65" s="36">
        <v>2.5</v>
      </c>
      <c r="F65" s="36">
        <v>0</v>
      </c>
      <c r="G65" s="61">
        <v>0</v>
      </c>
      <c r="H65" s="60">
        <v>0</v>
      </c>
      <c r="I65" s="60">
        <v>0</v>
      </c>
      <c r="J65" s="60">
        <v>0</v>
      </c>
      <c r="K65" s="3"/>
    </row>
    <row r="66" spans="1:12" ht="45" outlineLevel="1" x14ac:dyDescent="0.25">
      <c r="A66" s="28" t="s">
        <v>94</v>
      </c>
      <c r="B66" s="19" t="s">
        <v>42</v>
      </c>
      <c r="C66" s="24" t="s">
        <v>9</v>
      </c>
      <c r="D66" s="24" t="s">
        <v>10</v>
      </c>
      <c r="E66" s="36">
        <v>0</v>
      </c>
      <c r="F66" s="36">
        <f>0.878+1.3025882</f>
        <v>2.1805881999999999</v>
      </c>
      <c r="G66" s="61"/>
      <c r="H66" s="60"/>
      <c r="I66" s="60"/>
      <c r="J66" s="60"/>
    </row>
    <row r="67" spans="1:12" ht="45" outlineLevel="1" x14ac:dyDescent="0.25">
      <c r="A67" s="28" t="s">
        <v>95</v>
      </c>
      <c r="B67" s="19" t="s">
        <v>43</v>
      </c>
      <c r="C67" s="24" t="s">
        <v>9</v>
      </c>
      <c r="D67" s="24" t="s">
        <v>10</v>
      </c>
      <c r="E67" s="36">
        <v>0</v>
      </c>
      <c r="F67" s="36">
        <f>0.878+1.3025882</f>
        <v>2.1805881999999999</v>
      </c>
      <c r="G67" s="61"/>
      <c r="H67" s="60"/>
      <c r="I67" s="60"/>
      <c r="J67" s="60"/>
    </row>
    <row r="68" spans="1:12" ht="45" outlineLevel="1" x14ac:dyDescent="0.25">
      <c r="A68" s="28" t="s">
        <v>96</v>
      </c>
      <c r="B68" s="19" t="s">
        <v>44</v>
      </c>
      <c r="C68" s="24" t="s">
        <v>9</v>
      </c>
      <c r="D68" s="24" t="s">
        <v>10</v>
      </c>
      <c r="E68" s="36">
        <v>0</v>
      </c>
      <c r="F68" s="36">
        <f>0.878+1.4030234</f>
        <v>2.2810234</v>
      </c>
      <c r="G68" s="61"/>
      <c r="H68" s="60"/>
      <c r="I68" s="60"/>
      <c r="J68" s="60"/>
    </row>
    <row r="69" spans="1:12" ht="45" outlineLevel="1" x14ac:dyDescent="0.25">
      <c r="A69" s="28" t="s">
        <v>97</v>
      </c>
      <c r="B69" s="19" t="s">
        <v>45</v>
      </c>
      <c r="C69" s="24" t="s">
        <v>9</v>
      </c>
      <c r="D69" s="24" t="s">
        <v>10</v>
      </c>
      <c r="E69" s="36">
        <v>2.5</v>
      </c>
      <c r="F69" s="36">
        <v>0</v>
      </c>
      <c r="G69" s="61"/>
      <c r="H69" s="60"/>
      <c r="I69" s="60"/>
      <c r="J69" s="60"/>
    </row>
    <row r="70" spans="1:12" ht="45" outlineLevel="1" x14ac:dyDescent="0.25">
      <c r="A70" s="28" t="s">
        <v>98</v>
      </c>
      <c r="B70" s="19" t="s">
        <v>46</v>
      </c>
      <c r="C70" s="24" t="s">
        <v>9</v>
      </c>
      <c r="D70" s="24" t="s">
        <v>10</v>
      </c>
      <c r="E70" s="36">
        <v>0</v>
      </c>
      <c r="F70" s="36">
        <f>0.878+1.4030234</f>
        <v>2.2810234</v>
      </c>
      <c r="G70" s="61"/>
      <c r="H70" s="60"/>
      <c r="I70" s="60"/>
      <c r="J70" s="60"/>
    </row>
    <row r="71" spans="1:12" ht="45" outlineLevel="1" x14ac:dyDescent="0.25">
      <c r="A71" s="28" t="s">
        <v>99</v>
      </c>
      <c r="B71" s="19" t="s">
        <v>47</v>
      </c>
      <c r="C71" s="24" t="s">
        <v>9</v>
      </c>
      <c r="D71" s="24" t="s">
        <v>10</v>
      </c>
      <c r="E71" s="36">
        <v>0</v>
      </c>
      <c r="F71" s="36">
        <f>0.878+1.3199304</f>
        <v>2.1979304000000002</v>
      </c>
      <c r="G71" s="61"/>
      <c r="H71" s="60"/>
      <c r="I71" s="60"/>
      <c r="J71" s="60"/>
    </row>
    <row r="72" spans="1:12" ht="30" outlineLevel="1" x14ac:dyDescent="0.25">
      <c r="A72" s="28" t="s">
        <v>100</v>
      </c>
      <c r="B72" s="19" t="s">
        <v>48</v>
      </c>
      <c r="C72" s="24" t="s">
        <v>9</v>
      </c>
      <c r="D72" s="24" t="s">
        <v>10</v>
      </c>
      <c r="E72" s="36">
        <v>0</v>
      </c>
      <c r="F72" s="36">
        <f>0.878+1.2972582</f>
        <v>2.1752582</v>
      </c>
      <c r="G72" s="61"/>
      <c r="H72" s="60"/>
      <c r="I72" s="60"/>
      <c r="J72" s="60"/>
    </row>
    <row r="73" spans="1:12" ht="30" outlineLevel="1" x14ac:dyDescent="0.25">
      <c r="A73" s="28" t="s">
        <v>101</v>
      </c>
      <c r="B73" s="19" t="s">
        <v>49</v>
      </c>
      <c r="C73" s="24" t="s">
        <v>9</v>
      </c>
      <c r="D73" s="24" t="s">
        <v>10</v>
      </c>
      <c r="E73" s="36">
        <v>0</v>
      </c>
      <c r="F73" s="36">
        <f>0.878+1.3025882</f>
        <v>2.1805881999999999</v>
      </c>
      <c r="G73" s="61"/>
      <c r="H73" s="60"/>
      <c r="I73" s="60"/>
      <c r="J73" s="60"/>
    </row>
    <row r="74" spans="1:12" ht="30" outlineLevel="1" x14ac:dyDescent="0.25">
      <c r="A74" s="28" t="s">
        <v>80</v>
      </c>
      <c r="B74" s="19" t="s">
        <v>81</v>
      </c>
      <c r="C74" s="24" t="s">
        <v>17</v>
      </c>
      <c r="D74" s="24" t="s">
        <v>123</v>
      </c>
      <c r="E74" s="36">
        <v>0</v>
      </c>
      <c r="F74" s="36">
        <v>0</v>
      </c>
      <c r="G74" s="39">
        <v>2.9199030000000001</v>
      </c>
      <c r="H74" s="36">
        <v>0</v>
      </c>
      <c r="I74" s="36">
        <v>0</v>
      </c>
      <c r="J74" s="36"/>
    </row>
    <row r="75" spans="1:12" ht="30" outlineLevel="1" x14ac:dyDescent="0.25">
      <c r="A75" s="28" t="s">
        <v>82</v>
      </c>
      <c r="B75" s="19" t="s">
        <v>83</v>
      </c>
      <c r="C75" s="24" t="s">
        <v>17</v>
      </c>
      <c r="D75" s="24" t="s">
        <v>10</v>
      </c>
      <c r="E75" s="36">
        <v>0</v>
      </c>
      <c r="F75" s="36">
        <v>0</v>
      </c>
      <c r="G75" s="36">
        <v>9.1999999999999998E-2</v>
      </c>
      <c r="H75" s="36">
        <v>0</v>
      </c>
      <c r="I75" s="36">
        <v>0</v>
      </c>
      <c r="J75" s="36"/>
    </row>
    <row r="76" spans="1:12" ht="30" outlineLevel="1" x14ac:dyDescent="0.25">
      <c r="A76" s="28" t="s">
        <v>84</v>
      </c>
      <c r="B76" s="19" t="s">
        <v>85</v>
      </c>
      <c r="C76" s="24" t="s">
        <v>17</v>
      </c>
      <c r="D76" s="24" t="s">
        <v>10</v>
      </c>
      <c r="E76" s="36">
        <v>0</v>
      </c>
      <c r="F76" s="36">
        <v>0</v>
      </c>
      <c r="G76" s="39">
        <v>8.6300000000000002E-2</v>
      </c>
      <c r="H76" s="36">
        <v>0</v>
      </c>
      <c r="I76" s="36">
        <v>0</v>
      </c>
      <c r="J76" s="36"/>
    </row>
    <row r="77" spans="1:12" ht="30" outlineLevel="1" x14ac:dyDescent="0.25">
      <c r="A77" s="28" t="s">
        <v>86</v>
      </c>
      <c r="B77" s="19" t="s">
        <v>87</v>
      </c>
      <c r="C77" s="24" t="s">
        <v>17</v>
      </c>
      <c r="D77" s="24" t="s">
        <v>10</v>
      </c>
      <c r="E77" s="36">
        <v>0</v>
      </c>
      <c r="F77" s="36">
        <v>0</v>
      </c>
      <c r="G77" s="36">
        <v>7.9000000000000001E-2</v>
      </c>
      <c r="H77" s="36">
        <v>0</v>
      </c>
      <c r="I77" s="36">
        <v>0</v>
      </c>
      <c r="J77" s="36"/>
    </row>
    <row r="78" spans="1:12" ht="60" x14ac:dyDescent="0.25">
      <c r="A78" s="34">
        <v>7</v>
      </c>
      <c r="B78" s="25" t="s">
        <v>59</v>
      </c>
      <c r="C78" s="24" t="s">
        <v>9</v>
      </c>
      <c r="D78" s="24" t="s">
        <v>10</v>
      </c>
      <c r="E78" s="20">
        <v>0</v>
      </c>
      <c r="F78" s="20">
        <v>0</v>
      </c>
      <c r="G78" s="20">
        <f>SUM(G79)</f>
        <v>9.7000000000000003E-2</v>
      </c>
      <c r="H78" s="20">
        <v>2.1</v>
      </c>
      <c r="I78" s="20">
        <v>3.3239999999999998</v>
      </c>
      <c r="J78" s="20">
        <f>SUM(E78:I78)</f>
        <v>5.5209999999999999</v>
      </c>
      <c r="K78" s="3"/>
    </row>
    <row r="79" spans="1:12" ht="30" outlineLevel="1" x14ac:dyDescent="0.25">
      <c r="A79" s="34" t="s">
        <v>120</v>
      </c>
      <c r="B79" s="25" t="s">
        <v>121</v>
      </c>
      <c r="C79" s="24" t="s">
        <v>17</v>
      </c>
      <c r="D79" s="24" t="s">
        <v>10</v>
      </c>
      <c r="E79" s="36">
        <v>0</v>
      </c>
      <c r="F79" s="36">
        <v>0</v>
      </c>
      <c r="G79" s="36">
        <v>9.7000000000000003E-2</v>
      </c>
      <c r="H79" s="36">
        <v>0</v>
      </c>
      <c r="I79" s="36">
        <v>0</v>
      </c>
      <c r="J79" s="36"/>
      <c r="K79" s="3"/>
    </row>
    <row r="80" spans="1:12" ht="30" x14ac:dyDescent="0.25">
      <c r="A80" s="34">
        <v>8</v>
      </c>
      <c r="B80" s="16" t="s">
        <v>50</v>
      </c>
      <c r="C80" s="24" t="s">
        <v>9</v>
      </c>
      <c r="D80" s="24" t="s">
        <v>10</v>
      </c>
      <c r="E80" s="20">
        <v>0</v>
      </c>
      <c r="F80" s="20">
        <v>0</v>
      </c>
      <c r="G80" s="37">
        <f>SUM(G81:G83)</f>
        <v>1.6835</v>
      </c>
      <c r="H80" s="20">
        <v>2.855</v>
      </c>
      <c r="I80" s="20">
        <v>0.45</v>
      </c>
      <c r="J80" s="20">
        <f>SUM(E80:I80)</f>
        <v>4.9885000000000002</v>
      </c>
      <c r="K80" s="3"/>
      <c r="L80" s="30"/>
    </row>
    <row r="81" spans="1:12" ht="30" outlineLevel="1" x14ac:dyDescent="0.25">
      <c r="A81" s="26" t="s">
        <v>112</v>
      </c>
      <c r="B81" s="16" t="s">
        <v>107</v>
      </c>
      <c r="C81" s="24" t="s">
        <v>17</v>
      </c>
      <c r="D81" s="24" t="s">
        <v>10</v>
      </c>
      <c r="E81" s="36">
        <v>0</v>
      </c>
      <c r="F81" s="36">
        <v>0</v>
      </c>
      <c r="G81" s="39">
        <v>1.7500000000000002E-2</v>
      </c>
      <c r="H81" s="36">
        <v>0</v>
      </c>
      <c r="I81" s="36">
        <v>0</v>
      </c>
      <c r="J81" s="36"/>
      <c r="K81" s="3"/>
    </row>
    <row r="82" spans="1:12" ht="30" outlineLevel="1" x14ac:dyDescent="0.25">
      <c r="A82" s="26" t="s">
        <v>118</v>
      </c>
      <c r="B82" s="16" t="s">
        <v>113</v>
      </c>
      <c r="C82" s="24" t="s">
        <v>17</v>
      </c>
      <c r="D82" s="24" t="s">
        <v>10</v>
      </c>
      <c r="E82" s="36">
        <v>0</v>
      </c>
      <c r="F82" s="36">
        <v>0</v>
      </c>
      <c r="G82" s="36">
        <v>1.6579999999999999</v>
      </c>
      <c r="H82" s="36">
        <v>0</v>
      </c>
      <c r="I82" s="36">
        <v>0</v>
      </c>
      <c r="J82" s="36"/>
      <c r="K82" s="3"/>
      <c r="L82" s="18"/>
    </row>
    <row r="83" spans="1:12" ht="30" outlineLevel="1" x14ac:dyDescent="0.25">
      <c r="A83" s="26" t="s">
        <v>108</v>
      </c>
      <c r="B83" s="16" t="s">
        <v>119</v>
      </c>
      <c r="C83" s="24" t="s">
        <v>17</v>
      </c>
      <c r="D83" s="24" t="s">
        <v>10</v>
      </c>
      <c r="E83" s="36">
        <v>0</v>
      </c>
      <c r="F83" s="36">
        <v>0</v>
      </c>
      <c r="G83" s="36">
        <v>8.0000000000000002E-3</v>
      </c>
      <c r="H83" s="36">
        <v>0</v>
      </c>
      <c r="I83" s="36">
        <v>0</v>
      </c>
      <c r="J83" s="36"/>
      <c r="K83" s="3"/>
      <c r="L83" s="53"/>
    </row>
    <row r="84" spans="1:12" ht="45" x14ac:dyDescent="0.25">
      <c r="A84" s="34">
        <v>9</v>
      </c>
      <c r="B84" s="16" t="s">
        <v>60</v>
      </c>
      <c r="C84" s="24" t="s">
        <v>9</v>
      </c>
      <c r="D84" s="24" t="s">
        <v>10</v>
      </c>
      <c r="E84" s="20">
        <v>0</v>
      </c>
      <c r="F84" s="20">
        <v>0</v>
      </c>
      <c r="G84" s="37">
        <v>0</v>
      </c>
      <c r="H84" s="20">
        <v>0.18</v>
      </c>
      <c r="I84" s="20">
        <v>0.18</v>
      </c>
      <c r="J84" s="20">
        <f>SUM(E84:I84)</f>
        <v>0.36</v>
      </c>
      <c r="K84" s="3"/>
      <c r="L84" s="18"/>
    </row>
    <row r="85" spans="1:12" ht="30" x14ac:dyDescent="0.25">
      <c r="A85" s="34">
        <v>10</v>
      </c>
      <c r="B85" s="16" t="s">
        <v>51</v>
      </c>
      <c r="C85" s="24" t="s">
        <v>9</v>
      </c>
      <c r="D85" s="24" t="s">
        <v>10</v>
      </c>
      <c r="E85" s="20">
        <v>0</v>
      </c>
      <c r="F85" s="20">
        <v>0</v>
      </c>
      <c r="G85" s="37">
        <v>0</v>
      </c>
      <c r="H85" s="20">
        <v>0</v>
      </c>
      <c r="I85" s="20">
        <v>0</v>
      </c>
      <c r="J85" s="20">
        <f>SUM(E85:I85)</f>
        <v>0</v>
      </c>
      <c r="K85" s="3"/>
    </row>
    <row r="86" spans="1:12" ht="15.75" x14ac:dyDescent="0.25">
      <c r="A86" s="34"/>
      <c r="B86" s="27" t="s">
        <v>7</v>
      </c>
      <c r="C86" s="27"/>
      <c r="D86" s="27"/>
      <c r="E86" s="20">
        <f>SUM(E8,E14,E24,E25,E26,E62,E78,E80,E84,E85)</f>
        <v>17.47</v>
      </c>
      <c r="F86" s="20">
        <f>SUM(F8,F14,F24,F25,F26,F62,F78,F80,F84,F85)</f>
        <v>21.035200000000003</v>
      </c>
      <c r="G86" s="20">
        <f>SUM(G8,G14,G24,G25,G26,G62,G78,G80,G84,G85)</f>
        <v>36.998000000000005</v>
      </c>
      <c r="H86" s="20">
        <f>SUM(H8,H14,H24,H25,H26,H62,H78,H80,H84,H85)</f>
        <v>131.56199999999998</v>
      </c>
      <c r="I86" s="20">
        <f>SUM(I8,I14,I24,I25,I26,I62,I78,I80,I84,I85)</f>
        <v>48.834799999999994</v>
      </c>
      <c r="J86" s="20">
        <f>SUM(E86:I86)</f>
        <v>255.9</v>
      </c>
      <c r="K86" s="3"/>
    </row>
    <row r="88" spans="1:12" x14ac:dyDescent="0.25">
      <c r="C88" s="43"/>
      <c r="D88" s="43"/>
      <c r="E88" s="44"/>
      <c r="F88" s="45"/>
      <c r="G88" s="45"/>
      <c r="H88" s="45"/>
      <c r="I88" s="45"/>
      <c r="J88" s="45"/>
      <c r="K88" s="18"/>
      <c r="L88" s="18"/>
    </row>
    <row r="89" spans="1:12" x14ac:dyDescent="0.25">
      <c r="C89" s="43"/>
      <c r="D89" s="46"/>
      <c r="E89" s="47"/>
      <c r="F89" s="47"/>
      <c r="G89" s="47"/>
      <c r="H89" s="47"/>
      <c r="I89" s="47"/>
      <c r="J89" s="47"/>
      <c r="K89" s="18"/>
      <c r="L89" s="18"/>
    </row>
    <row r="90" spans="1:12" x14ac:dyDescent="0.25">
      <c r="C90" s="43"/>
      <c r="D90" s="46"/>
      <c r="E90" s="47"/>
      <c r="F90" s="47"/>
      <c r="G90" s="47"/>
      <c r="H90" s="47"/>
      <c r="I90" s="47"/>
      <c r="J90" s="45"/>
      <c r="K90" s="18"/>
      <c r="L90" s="18"/>
    </row>
    <row r="91" spans="1:12" x14ac:dyDescent="0.25">
      <c r="C91" s="43"/>
      <c r="D91" s="46"/>
      <c r="E91" s="48"/>
      <c r="F91" s="48"/>
      <c r="G91" s="48"/>
      <c r="H91" s="47"/>
      <c r="I91" s="49"/>
      <c r="J91" s="45"/>
      <c r="K91" s="18"/>
      <c r="L91" s="18"/>
    </row>
    <row r="92" spans="1:12" x14ac:dyDescent="0.25">
      <c r="C92" s="43"/>
      <c r="D92" s="43"/>
      <c r="E92" s="18"/>
      <c r="F92" s="44"/>
      <c r="G92" s="48"/>
      <c r="H92" s="48"/>
      <c r="I92" s="48"/>
      <c r="J92" s="50"/>
      <c r="K92" s="18"/>
      <c r="L92" s="18"/>
    </row>
    <row r="93" spans="1:12" x14ac:dyDescent="0.25">
      <c r="C93" s="43"/>
      <c r="D93" s="43"/>
      <c r="E93" s="44"/>
      <c r="F93" s="51"/>
      <c r="G93" s="47"/>
      <c r="H93" s="44"/>
      <c r="I93" s="44"/>
      <c r="J93" s="44"/>
      <c r="K93" s="18"/>
      <c r="L93" s="18"/>
    </row>
    <row r="94" spans="1:12" x14ac:dyDescent="0.25">
      <c r="C94" s="43"/>
      <c r="D94" s="43"/>
      <c r="E94" s="44"/>
      <c r="F94" s="44"/>
      <c r="G94" s="52"/>
      <c r="H94" s="45"/>
      <c r="I94" s="45"/>
      <c r="J94" s="44"/>
      <c r="K94" s="18"/>
      <c r="L94" s="18"/>
    </row>
    <row r="95" spans="1:12" x14ac:dyDescent="0.25">
      <c r="C95" s="43"/>
      <c r="D95" s="43"/>
      <c r="E95" s="44"/>
      <c r="F95" s="44"/>
      <c r="G95" s="48"/>
      <c r="H95" s="44"/>
      <c r="I95" s="44"/>
      <c r="J95" s="44"/>
      <c r="K95" s="18"/>
      <c r="L95" s="18"/>
    </row>
    <row r="96" spans="1:12" x14ac:dyDescent="0.25">
      <c r="C96" s="43"/>
      <c r="D96" s="43"/>
      <c r="E96" s="44"/>
      <c r="F96" s="44"/>
      <c r="G96" s="44"/>
      <c r="H96" s="44"/>
      <c r="I96" s="44"/>
      <c r="J96" s="44"/>
      <c r="K96" s="18"/>
      <c r="L96" s="18"/>
    </row>
    <row r="97" spans="3:12" x14ac:dyDescent="0.25">
      <c r="C97" s="43"/>
      <c r="D97" s="43"/>
      <c r="E97" s="44"/>
      <c r="F97" s="44"/>
      <c r="G97" s="44"/>
      <c r="H97" s="44"/>
      <c r="I97" s="45"/>
      <c r="J97" s="44"/>
      <c r="K97" s="18"/>
      <c r="L97" s="18"/>
    </row>
    <row r="98" spans="3:12" x14ac:dyDescent="0.25">
      <c r="C98" s="43"/>
      <c r="D98" s="43"/>
      <c r="E98" s="44"/>
      <c r="F98" s="44"/>
      <c r="G98" s="44"/>
      <c r="H98" s="44"/>
      <c r="I98" s="44"/>
      <c r="J98" s="44"/>
      <c r="K98" s="18"/>
      <c r="L98" s="18"/>
    </row>
  </sheetData>
  <mergeCells count="43">
    <mergeCell ref="A30:A32"/>
    <mergeCell ref="D58:D59"/>
    <mergeCell ref="A53:A54"/>
    <mergeCell ref="B53:B54"/>
    <mergeCell ref="D60:D61"/>
    <mergeCell ref="B55:B57"/>
    <mergeCell ref="A55:A57"/>
    <mergeCell ref="D55:D57"/>
    <mergeCell ref="A58:A59"/>
    <mergeCell ref="B60:B61"/>
    <mergeCell ref="A60:A61"/>
    <mergeCell ref="B58:B59"/>
    <mergeCell ref="E1:J3"/>
    <mergeCell ref="F5:J5"/>
    <mergeCell ref="A6:A7"/>
    <mergeCell ref="B6:B7"/>
    <mergeCell ref="C6:C7"/>
    <mergeCell ref="D6:D7"/>
    <mergeCell ref="E6:J6"/>
    <mergeCell ref="A14:A17"/>
    <mergeCell ref="B14:B17"/>
    <mergeCell ref="A26:A29"/>
    <mergeCell ref="B26:B29"/>
    <mergeCell ref="C50:C51"/>
    <mergeCell ref="A45:A48"/>
    <mergeCell ref="B45:B48"/>
    <mergeCell ref="A36:A38"/>
    <mergeCell ref="B36:B38"/>
    <mergeCell ref="A39:A41"/>
    <mergeCell ref="B39:B41"/>
    <mergeCell ref="A42:A44"/>
    <mergeCell ref="B42:B44"/>
    <mergeCell ref="A33:A35"/>
    <mergeCell ref="B33:B35"/>
    <mergeCell ref="B30:B32"/>
    <mergeCell ref="J63:J64"/>
    <mergeCell ref="G65:G73"/>
    <mergeCell ref="H65:H73"/>
    <mergeCell ref="I65:I73"/>
    <mergeCell ref="J65:J73"/>
    <mergeCell ref="G63:G64"/>
    <mergeCell ref="H63:H64"/>
    <mergeCell ref="I63:I64"/>
  </mergeCells>
  <conditionalFormatting sqref="J81 E84:J88 E63:J78 E95:J65566 E94:F94 H94:J94 F92:J93 D89:D91 E89:I89 E1:J11 E24:J25 E14:J21 E80:J80 J26:J29 E90:J91">
    <cfRule type="cellIs" dxfId="14" priority="26" stopIfTrue="1" operator="equal">
      <formula>0</formula>
    </cfRule>
  </conditionalFormatting>
  <conditionalFormatting sqref="E82:J82">
    <cfRule type="cellIs" dxfId="13" priority="14" stopIfTrue="1" operator="equal">
      <formula>0</formula>
    </cfRule>
  </conditionalFormatting>
  <conditionalFormatting sqref="E12:J13">
    <cfRule type="cellIs" dxfId="12" priority="13" stopIfTrue="1" operator="equal">
      <formula>0</formula>
    </cfRule>
  </conditionalFormatting>
  <conditionalFormatting sqref="E62:J62">
    <cfRule type="cellIs" dxfId="11" priority="18" stopIfTrue="1" operator="equal">
      <formula>0</formula>
    </cfRule>
  </conditionalFormatting>
  <conditionalFormatting sqref="E81:F81 H81:I81">
    <cfRule type="cellIs" dxfId="10" priority="17" stopIfTrue="1" operator="equal">
      <formula>0</formula>
    </cfRule>
  </conditionalFormatting>
  <conditionalFormatting sqref="E23:J23">
    <cfRule type="cellIs" dxfId="9" priority="16" stopIfTrue="1" operator="equal">
      <formula>0</formula>
    </cfRule>
  </conditionalFormatting>
  <conditionalFormatting sqref="E22:J22">
    <cfRule type="cellIs" dxfId="8" priority="15" stopIfTrue="1" operator="equal">
      <formula>0</formula>
    </cfRule>
  </conditionalFormatting>
  <conditionalFormatting sqref="E83:J83 L83">
    <cfRule type="cellIs" dxfId="7" priority="12" stopIfTrue="1" operator="equal">
      <formula>0</formula>
    </cfRule>
  </conditionalFormatting>
  <conditionalFormatting sqref="E79:J79">
    <cfRule type="cellIs" dxfId="6" priority="10" stopIfTrue="1" operator="equal">
      <formula>0</formula>
    </cfRule>
  </conditionalFormatting>
  <conditionalFormatting sqref="G81">
    <cfRule type="cellIs" dxfId="5" priority="9" stopIfTrue="1" operator="equal">
      <formula>0</formula>
    </cfRule>
  </conditionalFormatting>
  <conditionalFormatting sqref="E58:F59">
    <cfRule type="cellIs" dxfId="4" priority="3" stopIfTrue="1" operator="equal">
      <formula>0</formula>
    </cfRule>
  </conditionalFormatting>
  <conditionalFormatting sqref="E54:J56 E60:F61 E57:F57 H57:J61 E30:J52">
    <cfRule type="cellIs" dxfId="3" priority="6" stopIfTrue="1" operator="equal">
      <formula>0</formula>
    </cfRule>
  </conditionalFormatting>
  <conditionalFormatting sqref="E53:I53">
    <cfRule type="cellIs" dxfId="2" priority="5" stopIfTrue="1" operator="equal">
      <formula>0</formula>
    </cfRule>
  </conditionalFormatting>
  <conditionalFormatting sqref="G57:G61">
    <cfRule type="cellIs" dxfId="1" priority="4" stopIfTrue="1" operator="equal">
      <formula>0</formula>
    </cfRule>
  </conditionalFormatting>
  <conditionalFormatting sqref="E26:I29">
    <cfRule type="cellIs" dxfId="0" priority="1" stopIfTrue="1" operator="equal">
      <formula>0</formula>
    </cfRule>
  </conditionalFormatting>
  <pageMargins left="0.25" right="0.25" top="0.75" bottom="0.75" header="0.3" footer="0.3"/>
  <pageSetup paperSize="9" scale="74" fitToHeight="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</vt:lpstr>
      <vt:lpstr>Приложение 2</vt:lpstr>
      <vt:lpstr>'Приложение 1'!Область_печати</vt:lpstr>
      <vt:lpstr>'Приложение 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2014-12-10T13:31:53Z</dcterms:modified>
</cp:coreProperties>
</file>