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риложение 1" sheetId="2" r:id="rId1"/>
    <sheet name="Приложение 2" sheetId="1" r:id="rId2"/>
  </sheets>
  <externalReferences>
    <externalReference r:id="rId3"/>
  </externalReferences>
  <definedNames>
    <definedName name="_xlnm.Print_Area" localSheetId="1">'Приложение 2'!$A$1:$J$64</definedName>
  </definedNames>
  <calcPr calcId="144525"/>
</workbook>
</file>

<file path=xl/calcChain.xml><?xml version="1.0" encoding="utf-8"?>
<calcChain xmlns="http://schemas.openxmlformats.org/spreadsheetml/2006/main">
  <c r="F42" i="1" l="1"/>
  <c r="I21" i="1"/>
  <c r="F13" i="2"/>
  <c r="H22" i="1"/>
  <c r="H21" i="1" s="1"/>
  <c r="H64" i="1" s="1"/>
  <c r="G15" i="1"/>
  <c r="G14" i="1"/>
  <c r="F52" i="1"/>
  <c r="F53" i="1"/>
  <c r="F54" i="1"/>
  <c r="F56" i="1"/>
  <c r="F57" i="1"/>
  <c r="F59" i="1"/>
  <c r="F58" i="1"/>
  <c r="F23" i="1"/>
  <c r="F46" i="1"/>
  <c r="G46" i="1"/>
  <c r="H46" i="1"/>
  <c r="I46" i="1"/>
  <c r="E46" i="1"/>
  <c r="G13" i="2"/>
  <c r="E13" i="2"/>
  <c r="C13" i="2"/>
  <c r="B12" i="2"/>
  <c r="B11" i="2"/>
  <c r="B10" i="2"/>
  <c r="D9" i="2"/>
  <c r="D13" i="2"/>
  <c r="B13" i="2"/>
  <c r="B9" i="2"/>
  <c r="J63" i="1"/>
  <c r="J62" i="1"/>
  <c r="J61" i="1"/>
  <c r="J60" i="1"/>
  <c r="F48" i="1"/>
  <c r="E41" i="1"/>
  <c r="E37" i="1"/>
  <c r="E36" i="1"/>
  <c r="E34" i="1"/>
  <c r="E33" i="1"/>
  <c r="F32" i="1"/>
  <c r="E31" i="1"/>
  <c r="E30" i="1"/>
  <c r="I29" i="1"/>
  <c r="H29" i="1"/>
  <c r="G29" i="1"/>
  <c r="F29" i="1"/>
  <c r="E28" i="1"/>
  <c r="E27" i="1"/>
  <c r="F26" i="1"/>
  <c r="F25" i="1"/>
  <c r="F21" i="1" s="1"/>
  <c r="E25" i="1"/>
  <c r="G24" i="1"/>
  <c r="F24" i="1"/>
  <c r="E24" i="1"/>
  <c r="E23" i="1"/>
  <c r="G22" i="1"/>
  <c r="F22" i="1"/>
  <c r="E22" i="1"/>
  <c r="G21" i="1"/>
  <c r="E21" i="1"/>
  <c r="E64" i="1"/>
  <c r="J20" i="1"/>
  <c r="J19" i="1"/>
  <c r="I11" i="1"/>
  <c r="H11" i="1"/>
  <c r="G11" i="1"/>
  <c r="J11" i="1"/>
  <c r="I8" i="1"/>
  <c r="F8" i="1"/>
  <c r="J8" i="1"/>
  <c r="G64" i="1"/>
  <c r="J48" i="1"/>
  <c r="I64" i="1"/>
  <c r="F64" i="1" l="1"/>
  <c r="J64" i="1" s="1"/>
  <c r="J21" i="1"/>
</calcChain>
</file>

<file path=xl/sharedStrings.xml><?xml version="1.0" encoding="utf-8"?>
<sst xmlns="http://schemas.openxmlformats.org/spreadsheetml/2006/main" count="156" uniqueCount="82">
  <si>
    <t>Общая потребность в ресурсах муниципальной долгосрочной целевой программы</t>
  </si>
  <si>
    <t>Приложение №2</t>
  </si>
  <si>
    <t>№ п/п</t>
  </si>
  <si>
    <t>Мероприятия по реализации долгосрочной целевой программы города Реутов "ИНФОРМАЦИОННЫЙ ГОРОД (2012-2016 ГОДЫ)"</t>
  </si>
  <si>
    <t>Тип финансирования</t>
  </si>
  <si>
    <t>Исполнитель мероприятий</t>
  </si>
  <si>
    <t>Потребность в ресурсах по периодам реализации, млн. руб.</t>
  </si>
  <si>
    <t>Итого</t>
  </si>
  <si>
    <t>Создание транспортного уровня муниципальной информационной системы и единой инфраструктуры обеспечения юридически значимого электронного взаимодействия для реализации возможности получения муниципальных услуг населением в электронном виде:</t>
  </si>
  <si>
    <t>Местный бюжет</t>
  </si>
  <si>
    <t>Администрация города Реутов</t>
  </si>
  <si>
    <t>1.1</t>
  </si>
  <si>
    <t>Управление образования Администрации города Реутов</t>
  </si>
  <si>
    <t>1.2</t>
  </si>
  <si>
    <t>Обеспечение развития и модернизации существующей технологической базы информатизации, а также определение долгосрочных направлений развития информационно-коммуникационных технологий и формирование единых принципов внедрения информационно-коммуникационных технологий во все сферы жизнедеятельности муниципального образования города Реутов;</t>
  </si>
  <si>
    <t>Софинансирование</t>
  </si>
  <si>
    <t>Федеральный бюджет</t>
  </si>
  <si>
    <t>Местный бюджет</t>
  </si>
  <si>
    <t>Повышение оперативности и качества предоставляемых муниципальных услуг, путем применения современных информационных технологий и усиление роли информационно-коммуникационных технологий в обеспечении жизнедеятельности города Реутов</t>
  </si>
  <si>
    <t>Создание инфраструктуры общественного доступа и расширение целевой аудитории обеспеченной информацией о деятельности органов исполнительной власти, основанных на использовании современных информационно-коммуникационных технологий и обеспечение равноправного доступа к современной информационно-коммуникационной среде и к муниципальным услугам, предоставляемым в электронном виде.</t>
  </si>
  <si>
    <t>Предоставление удобной формы взаимодействия населения с органами власти на территории города Реутов, в том числе на основе многофункционального центра</t>
  </si>
  <si>
    <t>Бюджет МО</t>
  </si>
  <si>
    <t>внебюджетные источники финансирования</t>
  </si>
  <si>
    <t>5.1</t>
  </si>
  <si>
    <t>Проведение работ по материально-техническому оснащению помещений многофункциональных центров (приобретение компьютерного, сервеного и программного обеспечения, мебели и оргтехники и т.д.) в том числе внедрение информационно-коммуникационных технологий  деятельность МФЦ</t>
  </si>
  <si>
    <t>Софинансирование:  Бюджет МО, местный бюджет</t>
  </si>
  <si>
    <t>5.1.1</t>
  </si>
  <si>
    <t>Закупка, установка и настройка программного обеспечения для функционироования call-центра по вопросам предоставления государственных и муниципальных услуг и выделение и предостаустановка потока Е1</t>
  </si>
  <si>
    <t>5.1.2</t>
  </si>
  <si>
    <t>Проведение работ по созданию системы защиты персональных данных МФЦ</t>
  </si>
  <si>
    <t>5.1.3</t>
  </si>
  <si>
    <t>Закупка компьютерного, серверного и программного обеспечения, оргтехники</t>
  </si>
  <si>
    <t>5.1.4</t>
  </si>
  <si>
    <t>Оснащение помещений МФЦ предметами мебели и иными предметами бытового назначения</t>
  </si>
  <si>
    <t>5.2</t>
  </si>
  <si>
    <t>Ремонт зданий, предназначенных для размещения многофункциональных центров предоставления государственных и муниципальных услуг</t>
  </si>
  <si>
    <t>5.3</t>
  </si>
  <si>
    <t>Настройка сетевого оборудования для функционирования локальной вычислительной сети (ЛВС), подведение и подключение ЛВС, поставка сетевого оборудования для ЛВС, прокладка коммуникационных линий, включая поставку необходимых материалов для организации линий связи, поставка программного комплекса учета заявок пользователей, закупку, установку и настройку программного обеспечения для расширения функциональных возможностей информационного комплекса, настройка call-центра, ip-телефонии</t>
  </si>
  <si>
    <t>МБУ "МФЦ городского округа Реутов"</t>
  </si>
  <si>
    <t>Внедрение комплексных информационных систем в сферах образования, здравоохранения, жилищно-коммунальном хозяйстве, обладающих эффективными механизмами управления:</t>
  </si>
  <si>
    <t>- прием заявлений, постановка на учет и зачисление детей в ДДОУ в электронном виде,</t>
  </si>
  <si>
    <t>- предоставление информации об организации общедоступного и бесплатного дошкольного образования в образовательных расположенных на территории города Реутов;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</si>
  <si>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№1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</si>
  <si>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№2 с углубленным изучением отдельных предметов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</si>
  <si>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№3 с углубленным изучением отдельных предметов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</si>
  <si>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№4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</si>
  <si>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№5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</si>
  <si>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№6 с углубленным изучением отдельных предметов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</si>
  <si>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№7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</si>
  <si>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Лицей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</si>
  <si>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Гимназия</t>
  </si>
  <si>
    <t>Развитие защищенной системы электронного документооборота.</t>
  </si>
  <si>
    <t>Создание необходимой нормативной правовой базы формирования электронного правительства.</t>
  </si>
  <si>
    <t>Приложение №1</t>
  </si>
  <si>
    <t>Объемы и источники финансирования программы (млн.руб.): в том числе</t>
  </si>
  <si>
    <t>Всего</t>
  </si>
  <si>
    <t>В том числе по годам реализации</t>
  </si>
  <si>
    <t>бюджет города Реутов</t>
  </si>
  <si>
    <t>бюджет Московской области</t>
  </si>
  <si>
    <t>федеральный бюджет</t>
  </si>
  <si>
    <t>Утверждено Постановлением 
Администрации города Реутов 
от ___.___.2013г. №____ПА</t>
  </si>
  <si>
    <t>Создание мультифункционального интерактивного программно-аппаратного комплекса поддержки принятия решений в деятельности муниципальных органов власти на основе современных информационно-коммуникационных технологий и интеллектуальных систем</t>
  </si>
  <si>
    <t>Создание единого тренингового центра по повышению уровня распространения в обществе базовых навыков использования информационно-коммуникационных технологий</t>
  </si>
  <si>
    <t>5.4</t>
  </si>
  <si>
    <t>Выделение и предоставление в пользование 1 порта доступ к сети местной телефонной связи, обеспечивающего возможность пользования услугами местной и внутризоновой телефонной связи и возможность доступа к сети оператора связи, оказывающего услуги междугородной и международной телефонной связи, автоматическим способом или с помощью телефониста, в том числе поток Е1</t>
  </si>
  <si>
    <t>5.3.1</t>
  </si>
  <si>
    <t>5.3.2</t>
  </si>
  <si>
    <t>5.3.3</t>
  </si>
  <si>
    <t>Поставка программно-аппаратного комплекса для защиты информации и хранимых данных Администрации</t>
  </si>
  <si>
    <t>Поставка оборудования для организации беспроводного доступа в социально-значимых местах</t>
  </si>
  <si>
    <t>2.1</t>
  </si>
  <si>
    <t>2.2</t>
  </si>
  <si>
    <t>2.3</t>
  </si>
  <si>
    <t>2.4</t>
  </si>
  <si>
    <t>Поставка программно-аппаратных комплексов</t>
  </si>
  <si>
    <t>Поставка аппаратно-программных комплексов</t>
  </si>
  <si>
    <t>Прокладка волоконно-оптической сети в детские дошкольные образовательные учреждения (ДДОУ)  города Реутов,</t>
  </si>
  <si>
    <t>Интеграция ДДОУ в общегородскую сеть.</t>
  </si>
  <si>
    <t>Выполнение работ по актуализации документации на систему защиты персональных данных МБУ «МФЦ городского округа Реутов», выполнение работ по монтажу локально-вычислительной сети для нужд МБУ «МФЦ городского округа Реутов», выполнение работ по проектированию и настройке автоматической телефонной станции, выполнение работ по проектированию и настройке сетевого оборудования для функционирования локальной вычислительной сети</t>
  </si>
  <si>
    <t xml:space="preserve">Поставка оборудования, программного обеспечения и расходных материалов </t>
  </si>
  <si>
    <t>Поставка программно-технических средств информационного комплекса для нужд МБУ "МФЦ городского округа Реутов"; поставка модуля обновления программного комплекса "ЕС ОЗМУ" для оказания услуг МБУ "МФЦ городского округа Реутов"</t>
  </si>
  <si>
    <t xml:space="preserve">Утверждено Постановлением Администрации города Реутов от 22.11.2013г. №800-ПА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</si>
</sst>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 applyAlignment="1">
      <alignment vertical="center" wrapText="1"/>
    </xf>
    <xf numFmtId="0" fontId="0" fillId="0" borderId="8" xfId="0" applyFill="1" applyBorder="1"/>
    <xf numFmtId="0" fontId="3" fillId="0" borderId="8" xfId="0" quotePrefix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0" fillId="0" borderId="9" xfId="0" applyNumberFormat="1" applyFill="1" applyBorder="1"/>
    <xf numFmtId="165" fontId="2" fillId="0" borderId="6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numFmt numFmtId="166" formatCode="0.0"/>
    </dxf>
    <dxf>
      <numFmt numFmtId="166" formatCode="0.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patova/&#1052;&#1086;&#1080;%20&#1076;&#1086;&#1082;&#1091;&#1084;&#1077;&#1085;&#1090;&#1099;/Downloads/&#1048;&#1085;&#1092;&#1043;&#1086;&#1088;&#1086;&#1076;1906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1"/>
      <sheetName val="Приложение 2"/>
    </sheetNames>
    <sheetDataSet>
      <sheetData sheetId="0" refreshError="1"/>
      <sheetData sheetId="1">
        <row r="8">
          <cell r="F8">
            <v>0.22999999999999998</v>
          </cell>
        </row>
        <row r="13">
          <cell r="F13">
            <v>2.83</v>
          </cell>
        </row>
        <row r="14">
          <cell r="F14">
            <v>0</v>
          </cell>
        </row>
        <row r="15">
          <cell r="F15">
            <v>0</v>
          </cell>
        </row>
        <row r="18">
          <cell r="F18">
            <v>1.2991999999999999</v>
          </cell>
        </row>
        <row r="42">
          <cell r="F42">
            <v>1.1990000000000001</v>
          </cell>
        </row>
        <row r="43">
          <cell r="F43">
            <v>0</v>
          </cell>
        </row>
        <row r="44">
          <cell r="F44">
            <v>2.2109999999999999</v>
          </cell>
        </row>
        <row r="45">
          <cell r="F45">
            <v>2.2109999999999999</v>
          </cell>
        </row>
        <row r="46">
          <cell r="F46">
            <v>2.2109999999999999</v>
          </cell>
        </row>
        <row r="47">
          <cell r="F47">
            <v>0</v>
          </cell>
        </row>
        <row r="48">
          <cell r="F48">
            <v>2.2109999999999999</v>
          </cell>
        </row>
        <row r="49">
          <cell r="F49">
            <v>2.2109999999999999</v>
          </cell>
        </row>
        <row r="50">
          <cell r="F50">
            <v>2.2109999999999999</v>
          </cell>
        </row>
        <row r="51">
          <cell r="F51">
            <v>2.2109999999999999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120" zoomScaleNormal="120" zoomScaleSheetLayoutView="120" workbookViewId="0">
      <selection activeCell="C19" sqref="C19"/>
    </sheetView>
  </sheetViews>
  <sheetFormatPr defaultRowHeight="15" x14ac:dyDescent="0.25"/>
  <cols>
    <col min="1" max="1" width="34.42578125" customWidth="1"/>
    <col min="2" max="2" width="10.7109375" bestFit="1" customWidth="1"/>
    <col min="3" max="3" width="10.7109375" customWidth="1"/>
    <col min="4" max="4" width="14" bestFit="1" customWidth="1"/>
    <col min="5" max="7" width="10.7109375" customWidth="1"/>
    <col min="9" max="9" width="10.140625" bestFit="1" customWidth="1"/>
    <col min="256" max="256" width="29.42578125" customWidth="1"/>
    <col min="257" max="257" width="10.7109375" bestFit="1" customWidth="1"/>
    <col min="258" max="258" width="10.7109375" customWidth="1"/>
    <col min="259" max="259" width="14" bestFit="1" customWidth="1"/>
    <col min="260" max="262" width="10.7109375" customWidth="1"/>
    <col min="263" max="263" width="7.7109375" customWidth="1"/>
    <col min="265" max="265" width="10.140625" bestFit="1" customWidth="1"/>
    <col min="512" max="512" width="29.42578125" customWidth="1"/>
    <col min="513" max="513" width="10.7109375" bestFit="1" customWidth="1"/>
    <col min="514" max="514" width="10.7109375" customWidth="1"/>
    <col min="515" max="515" width="14" bestFit="1" customWidth="1"/>
    <col min="516" max="518" width="10.7109375" customWidth="1"/>
    <col min="519" max="519" width="7.7109375" customWidth="1"/>
    <col min="521" max="521" width="10.140625" bestFit="1" customWidth="1"/>
    <col min="768" max="768" width="29.42578125" customWidth="1"/>
    <col min="769" max="769" width="10.7109375" bestFit="1" customWidth="1"/>
    <col min="770" max="770" width="10.7109375" customWidth="1"/>
    <col min="771" max="771" width="14" bestFit="1" customWidth="1"/>
    <col min="772" max="774" width="10.7109375" customWidth="1"/>
    <col min="775" max="775" width="7.7109375" customWidth="1"/>
    <col min="777" max="777" width="10.140625" bestFit="1" customWidth="1"/>
    <col min="1024" max="1024" width="29.42578125" customWidth="1"/>
    <col min="1025" max="1025" width="10.7109375" bestFit="1" customWidth="1"/>
    <col min="1026" max="1026" width="10.7109375" customWidth="1"/>
    <col min="1027" max="1027" width="14" bestFit="1" customWidth="1"/>
    <col min="1028" max="1030" width="10.7109375" customWidth="1"/>
    <col min="1031" max="1031" width="7.7109375" customWidth="1"/>
    <col min="1033" max="1033" width="10.140625" bestFit="1" customWidth="1"/>
    <col min="1280" max="1280" width="29.42578125" customWidth="1"/>
    <col min="1281" max="1281" width="10.7109375" bestFit="1" customWidth="1"/>
    <col min="1282" max="1282" width="10.7109375" customWidth="1"/>
    <col min="1283" max="1283" width="14" bestFit="1" customWidth="1"/>
    <col min="1284" max="1286" width="10.7109375" customWidth="1"/>
    <col min="1287" max="1287" width="7.7109375" customWidth="1"/>
    <col min="1289" max="1289" width="10.140625" bestFit="1" customWidth="1"/>
    <col min="1536" max="1536" width="29.42578125" customWidth="1"/>
    <col min="1537" max="1537" width="10.7109375" bestFit="1" customWidth="1"/>
    <col min="1538" max="1538" width="10.7109375" customWidth="1"/>
    <col min="1539" max="1539" width="14" bestFit="1" customWidth="1"/>
    <col min="1540" max="1542" width="10.7109375" customWidth="1"/>
    <col min="1543" max="1543" width="7.7109375" customWidth="1"/>
    <col min="1545" max="1545" width="10.140625" bestFit="1" customWidth="1"/>
    <col min="1792" max="1792" width="29.42578125" customWidth="1"/>
    <col min="1793" max="1793" width="10.7109375" bestFit="1" customWidth="1"/>
    <col min="1794" max="1794" width="10.7109375" customWidth="1"/>
    <col min="1795" max="1795" width="14" bestFit="1" customWidth="1"/>
    <col min="1796" max="1798" width="10.7109375" customWidth="1"/>
    <col min="1799" max="1799" width="7.7109375" customWidth="1"/>
    <col min="1801" max="1801" width="10.140625" bestFit="1" customWidth="1"/>
    <col min="2048" max="2048" width="29.42578125" customWidth="1"/>
    <col min="2049" max="2049" width="10.7109375" bestFit="1" customWidth="1"/>
    <col min="2050" max="2050" width="10.7109375" customWidth="1"/>
    <col min="2051" max="2051" width="14" bestFit="1" customWidth="1"/>
    <col min="2052" max="2054" width="10.7109375" customWidth="1"/>
    <col min="2055" max="2055" width="7.7109375" customWidth="1"/>
    <col min="2057" max="2057" width="10.140625" bestFit="1" customWidth="1"/>
    <col min="2304" max="2304" width="29.42578125" customWidth="1"/>
    <col min="2305" max="2305" width="10.7109375" bestFit="1" customWidth="1"/>
    <col min="2306" max="2306" width="10.7109375" customWidth="1"/>
    <col min="2307" max="2307" width="14" bestFit="1" customWidth="1"/>
    <col min="2308" max="2310" width="10.7109375" customWidth="1"/>
    <col min="2311" max="2311" width="7.7109375" customWidth="1"/>
    <col min="2313" max="2313" width="10.140625" bestFit="1" customWidth="1"/>
    <col min="2560" max="2560" width="29.42578125" customWidth="1"/>
    <col min="2561" max="2561" width="10.7109375" bestFit="1" customWidth="1"/>
    <col min="2562" max="2562" width="10.7109375" customWidth="1"/>
    <col min="2563" max="2563" width="14" bestFit="1" customWidth="1"/>
    <col min="2564" max="2566" width="10.7109375" customWidth="1"/>
    <col min="2567" max="2567" width="7.7109375" customWidth="1"/>
    <col min="2569" max="2569" width="10.140625" bestFit="1" customWidth="1"/>
    <col min="2816" max="2816" width="29.42578125" customWidth="1"/>
    <col min="2817" max="2817" width="10.7109375" bestFit="1" customWidth="1"/>
    <col min="2818" max="2818" width="10.7109375" customWidth="1"/>
    <col min="2819" max="2819" width="14" bestFit="1" customWidth="1"/>
    <col min="2820" max="2822" width="10.7109375" customWidth="1"/>
    <col min="2823" max="2823" width="7.7109375" customWidth="1"/>
    <col min="2825" max="2825" width="10.140625" bestFit="1" customWidth="1"/>
    <col min="3072" max="3072" width="29.42578125" customWidth="1"/>
    <col min="3073" max="3073" width="10.7109375" bestFit="1" customWidth="1"/>
    <col min="3074" max="3074" width="10.7109375" customWidth="1"/>
    <col min="3075" max="3075" width="14" bestFit="1" customWidth="1"/>
    <col min="3076" max="3078" width="10.7109375" customWidth="1"/>
    <col min="3079" max="3079" width="7.7109375" customWidth="1"/>
    <col min="3081" max="3081" width="10.140625" bestFit="1" customWidth="1"/>
    <col min="3328" max="3328" width="29.42578125" customWidth="1"/>
    <col min="3329" max="3329" width="10.7109375" bestFit="1" customWidth="1"/>
    <col min="3330" max="3330" width="10.7109375" customWidth="1"/>
    <col min="3331" max="3331" width="14" bestFit="1" customWidth="1"/>
    <col min="3332" max="3334" width="10.7109375" customWidth="1"/>
    <col min="3335" max="3335" width="7.7109375" customWidth="1"/>
    <col min="3337" max="3337" width="10.140625" bestFit="1" customWidth="1"/>
    <col min="3584" max="3584" width="29.42578125" customWidth="1"/>
    <col min="3585" max="3585" width="10.7109375" bestFit="1" customWidth="1"/>
    <col min="3586" max="3586" width="10.7109375" customWidth="1"/>
    <col min="3587" max="3587" width="14" bestFit="1" customWidth="1"/>
    <col min="3588" max="3590" width="10.7109375" customWidth="1"/>
    <col min="3591" max="3591" width="7.7109375" customWidth="1"/>
    <col min="3593" max="3593" width="10.140625" bestFit="1" customWidth="1"/>
    <col min="3840" max="3840" width="29.42578125" customWidth="1"/>
    <col min="3841" max="3841" width="10.7109375" bestFit="1" customWidth="1"/>
    <col min="3842" max="3842" width="10.7109375" customWidth="1"/>
    <col min="3843" max="3843" width="14" bestFit="1" customWidth="1"/>
    <col min="3844" max="3846" width="10.7109375" customWidth="1"/>
    <col min="3847" max="3847" width="7.7109375" customWidth="1"/>
    <col min="3849" max="3849" width="10.140625" bestFit="1" customWidth="1"/>
    <col min="4096" max="4096" width="29.42578125" customWidth="1"/>
    <col min="4097" max="4097" width="10.7109375" bestFit="1" customWidth="1"/>
    <col min="4098" max="4098" width="10.7109375" customWidth="1"/>
    <col min="4099" max="4099" width="14" bestFit="1" customWidth="1"/>
    <col min="4100" max="4102" width="10.7109375" customWidth="1"/>
    <col min="4103" max="4103" width="7.7109375" customWidth="1"/>
    <col min="4105" max="4105" width="10.140625" bestFit="1" customWidth="1"/>
    <col min="4352" max="4352" width="29.42578125" customWidth="1"/>
    <col min="4353" max="4353" width="10.7109375" bestFit="1" customWidth="1"/>
    <col min="4354" max="4354" width="10.7109375" customWidth="1"/>
    <col min="4355" max="4355" width="14" bestFit="1" customWidth="1"/>
    <col min="4356" max="4358" width="10.7109375" customWidth="1"/>
    <col min="4359" max="4359" width="7.7109375" customWidth="1"/>
    <col min="4361" max="4361" width="10.140625" bestFit="1" customWidth="1"/>
    <col min="4608" max="4608" width="29.42578125" customWidth="1"/>
    <col min="4609" max="4609" width="10.7109375" bestFit="1" customWidth="1"/>
    <col min="4610" max="4610" width="10.7109375" customWidth="1"/>
    <col min="4611" max="4611" width="14" bestFit="1" customWidth="1"/>
    <col min="4612" max="4614" width="10.7109375" customWidth="1"/>
    <col min="4615" max="4615" width="7.7109375" customWidth="1"/>
    <col min="4617" max="4617" width="10.140625" bestFit="1" customWidth="1"/>
    <col min="4864" max="4864" width="29.42578125" customWidth="1"/>
    <col min="4865" max="4865" width="10.7109375" bestFit="1" customWidth="1"/>
    <col min="4866" max="4866" width="10.7109375" customWidth="1"/>
    <col min="4867" max="4867" width="14" bestFit="1" customWidth="1"/>
    <col min="4868" max="4870" width="10.7109375" customWidth="1"/>
    <col min="4871" max="4871" width="7.7109375" customWidth="1"/>
    <col min="4873" max="4873" width="10.140625" bestFit="1" customWidth="1"/>
    <col min="5120" max="5120" width="29.42578125" customWidth="1"/>
    <col min="5121" max="5121" width="10.7109375" bestFit="1" customWidth="1"/>
    <col min="5122" max="5122" width="10.7109375" customWidth="1"/>
    <col min="5123" max="5123" width="14" bestFit="1" customWidth="1"/>
    <col min="5124" max="5126" width="10.7109375" customWidth="1"/>
    <col min="5127" max="5127" width="7.7109375" customWidth="1"/>
    <col min="5129" max="5129" width="10.140625" bestFit="1" customWidth="1"/>
    <col min="5376" max="5376" width="29.42578125" customWidth="1"/>
    <col min="5377" max="5377" width="10.7109375" bestFit="1" customWidth="1"/>
    <col min="5378" max="5378" width="10.7109375" customWidth="1"/>
    <col min="5379" max="5379" width="14" bestFit="1" customWidth="1"/>
    <col min="5380" max="5382" width="10.7109375" customWidth="1"/>
    <col min="5383" max="5383" width="7.7109375" customWidth="1"/>
    <col min="5385" max="5385" width="10.140625" bestFit="1" customWidth="1"/>
    <col min="5632" max="5632" width="29.42578125" customWidth="1"/>
    <col min="5633" max="5633" width="10.7109375" bestFit="1" customWidth="1"/>
    <col min="5634" max="5634" width="10.7109375" customWidth="1"/>
    <col min="5635" max="5635" width="14" bestFit="1" customWidth="1"/>
    <col min="5636" max="5638" width="10.7109375" customWidth="1"/>
    <col min="5639" max="5639" width="7.7109375" customWidth="1"/>
    <col min="5641" max="5641" width="10.140625" bestFit="1" customWidth="1"/>
    <col min="5888" max="5888" width="29.42578125" customWidth="1"/>
    <col min="5889" max="5889" width="10.7109375" bestFit="1" customWidth="1"/>
    <col min="5890" max="5890" width="10.7109375" customWidth="1"/>
    <col min="5891" max="5891" width="14" bestFit="1" customWidth="1"/>
    <col min="5892" max="5894" width="10.7109375" customWidth="1"/>
    <col min="5895" max="5895" width="7.7109375" customWidth="1"/>
    <col min="5897" max="5897" width="10.140625" bestFit="1" customWidth="1"/>
    <col min="6144" max="6144" width="29.42578125" customWidth="1"/>
    <col min="6145" max="6145" width="10.7109375" bestFit="1" customWidth="1"/>
    <col min="6146" max="6146" width="10.7109375" customWidth="1"/>
    <col min="6147" max="6147" width="14" bestFit="1" customWidth="1"/>
    <col min="6148" max="6150" width="10.7109375" customWidth="1"/>
    <col min="6151" max="6151" width="7.7109375" customWidth="1"/>
    <col min="6153" max="6153" width="10.140625" bestFit="1" customWidth="1"/>
    <col min="6400" max="6400" width="29.42578125" customWidth="1"/>
    <col min="6401" max="6401" width="10.7109375" bestFit="1" customWidth="1"/>
    <col min="6402" max="6402" width="10.7109375" customWidth="1"/>
    <col min="6403" max="6403" width="14" bestFit="1" customWidth="1"/>
    <col min="6404" max="6406" width="10.7109375" customWidth="1"/>
    <col min="6407" max="6407" width="7.7109375" customWidth="1"/>
    <col min="6409" max="6409" width="10.140625" bestFit="1" customWidth="1"/>
    <col min="6656" max="6656" width="29.42578125" customWidth="1"/>
    <col min="6657" max="6657" width="10.7109375" bestFit="1" customWidth="1"/>
    <col min="6658" max="6658" width="10.7109375" customWidth="1"/>
    <col min="6659" max="6659" width="14" bestFit="1" customWidth="1"/>
    <col min="6660" max="6662" width="10.7109375" customWidth="1"/>
    <col min="6663" max="6663" width="7.7109375" customWidth="1"/>
    <col min="6665" max="6665" width="10.140625" bestFit="1" customWidth="1"/>
    <col min="6912" max="6912" width="29.42578125" customWidth="1"/>
    <col min="6913" max="6913" width="10.7109375" bestFit="1" customWidth="1"/>
    <col min="6914" max="6914" width="10.7109375" customWidth="1"/>
    <col min="6915" max="6915" width="14" bestFit="1" customWidth="1"/>
    <col min="6916" max="6918" width="10.7109375" customWidth="1"/>
    <col min="6919" max="6919" width="7.7109375" customWidth="1"/>
    <col min="6921" max="6921" width="10.140625" bestFit="1" customWidth="1"/>
    <col min="7168" max="7168" width="29.42578125" customWidth="1"/>
    <col min="7169" max="7169" width="10.7109375" bestFit="1" customWidth="1"/>
    <col min="7170" max="7170" width="10.7109375" customWidth="1"/>
    <col min="7171" max="7171" width="14" bestFit="1" customWidth="1"/>
    <col min="7172" max="7174" width="10.7109375" customWidth="1"/>
    <col min="7175" max="7175" width="7.7109375" customWidth="1"/>
    <col min="7177" max="7177" width="10.140625" bestFit="1" customWidth="1"/>
    <col min="7424" max="7424" width="29.42578125" customWidth="1"/>
    <col min="7425" max="7425" width="10.7109375" bestFit="1" customWidth="1"/>
    <col min="7426" max="7426" width="10.7109375" customWidth="1"/>
    <col min="7427" max="7427" width="14" bestFit="1" customWidth="1"/>
    <col min="7428" max="7430" width="10.7109375" customWidth="1"/>
    <col min="7431" max="7431" width="7.7109375" customWidth="1"/>
    <col min="7433" max="7433" width="10.140625" bestFit="1" customWidth="1"/>
    <col min="7680" max="7680" width="29.42578125" customWidth="1"/>
    <col min="7681" max="7681" width="10.7109375" bestFit="1" customWidth="1"/>
    <col min="7682" max="7682" width="10.7109375" customWidth="1"/>
    <col min="7683" max="7683" width="14" bestFit="1" customWidth="1"/>
    <col min="7684" max="7686" width="10.7109375" customWidth="1"/>
    <col min="7687" max="7687" width="7.7109375" customWidth="1"/>
    <col min="7689" max="7689" width="10.140625" bestFit="1" customWidth="1"/>
    <col min="7936" max="7936" width="29.42578125" customWidth="1"/>
    <col min="7937" max="7937" width="10.7109375" bestFit="1" customWidth="1"/>
    <col min="7938" max="7938" width="10.7109375" customWidth="1"/>
    <col min="7939" max="7939" width="14" bestFit="1" customWidth="1"/>
    <col min="7940" max="7942" width="10.7109375" customWidth="1"/>
    <col min="7943" max="7943" width="7.7109375" customWidth="1"/>
    <col min="7945" max="7945" width="10.140625" bestFit="1" customWidth="1"/>
    <col min="8192" max="8192" width="29.42578125" customWidth="1"/>
    <col min="8193" max="8193" width="10.7109375" bestFit="1" customWidth="1"/>
    <col min="8194" max="8194" width="10.7109375" customWidth="1"/>
    <col min="8195" max="8195" width="14" bestFit="1" customWidth="1"/>
    <col min="8196" max="8198" width="10.7109375" customWidth="1"/>
    <col min="8199" max="8199" width="7.7109375" customWidth="1"/>
    <col min="8201" max="8201" width="10.140625" bestFit="1" customWidth="1"/>
    <col min="8448" max="8448" width="29.42578125" customWidth="1"/>
    <col min="8449" max="8449" width="10.7109375" bestFit="1" customWidth="1"/>
    <col min="8450" max="8450" width="10.7109375" customWidth="1"/>
    <col min="8451" max="8451" width="14" bestFit="1" customWidth="1"/>
    <col min="8452" max="8454" width="10.7109375" customWidth="1"/>
    <col min="8455" max="8455" width="7.7109375" customWidth="1"/>
    <col min="8457" max="8457" width="10.140625" bestFit="1" customWidth="1"/>
    <col min="8704" max="8704" width="29.42578125" customWidth="1"/>
    <col min="8705" max="8705" width="10.7109375" bestFit="1" customWidth="1"/>
    <col min="8706" max="8706" width="10.7109375" customWidth="1"/>
    <col min="8707" max="8707" width="14" bestFit="1" customWidth="1"/>
    <col min="8708" max="8710" width="10.7109375" customWidth="1"/>
    <col min="8711" max="8711" width="7.7109375" customWidth="1"/>
    <col min="8713" max="8713" width="10.140625" bestFit="1" customWidth="1"/>
    <col min="8960" max="8960" width="29.42578125" customWidth="1"/>
    <col min="8961" max="8961" width="10.7109375" bestFit="1" customWidth="1"/>
    <col min="8962" max="8962" width="10.7109375" customWidth="1"/>
    <col min="8963" max="8963" width="14" bestFit="1" customWidth="1"/>
    <col min="8964" max="8966" width="10.7109375" customWidth="1"/>
    <col min="8967" max="8967" width="7.7109375" customWidth="1"/>
    <col min="8969" max="8969" width="10.140625" bestFit="1" customWidth="1"/>
    <col min="9216" max="9216" width="29.42578125" customWidth="1"/>
    <col min="9217" max="9217" width="10.7109375" bestFit="1" customWidth="1"/>
    <col min="9218" max="9218" width="10.7109375" customWidth="1"/>
    <col min="9219" max="9219" width="14" bestFit="1" customWidth="1"/>
    <col min="9220" max="9222" width="10.7109375" customWidth="1"/>
    <col min="9223" max="9223" width="7.7109375" customWidth="1"/>
    <col min="9225" max="9225" width="10.140625" bestFit="1" customWidth="1"/>
    <col min="9472" max="9472" width="29.42578125" customWidth="1"/>
    <col min="9473" max="9473" width="10.7109375" bestFit="1" customWidth="1"/>
    <col min="9474" max="9474" width="10.7109375" customWidth="1"/>
    <col min="9475" max="9475" width="14" bestFit="1" customWidth="1"/>
    <col min="9476" max="9478" width="10.7109375" customWidth="1"/>
    <col min="9479" max="9479" width="7.7109375" customWidth="1"/>
    <col min="9481" max="9481" width="10.140625" bestFit="1" customWidth="1"/>
    <col min="9728" max="9728" width="29.42578125" customWidth="1"/>
    <col min="9729" max="9729" width="10.7109375" bestFit="1" customWidth="1"/>
    <col min="9730" max="9730" width="10.7109375" customWidth="1"/>
    <col min="9731" max="9731" width="14" bestFit="1" customWidth="1"/>
    <col min="9732" max="9734" width="10.7109375" customWidth="1"/>
    <col min="9735" max="9735" width="7.7109375" customWidth="1"/>
    <col min="9737" max="9737" width="10.140625" bestFit="1" customWidth="1"/>
    <col min="9984" max="9984" width="29.42578125" customWidth="1"/>
    <col min="9985" max="9985" width="10.7109375" bestFit="1" customWidth="1"/>
    <col min="9986" max="9986" width="10.7109375" customWidth="1"/>
    <col min="9987" max="9987" width="14" bestFit="1" customWidth="1"/>
    <col min="9988" max="9990" width="10.7109375" customWidth="1"/>
    <col min="9991" max="9991" width="7.7109375" customWidth="1"/>
    <col min="9993" max="9993" width="10.140625" bestFit="1" customWidth="1"/>
    <col min="10240" max="10240" width="29.42578125" customWidth="1"/>
    <col min="10241" max="10241" width="10.7109375" bestFit="1" customWidth="1"/>
    <col min="10242" max="10242" width="10.7109375" customWidth="1"/>
    <col min="10243" max="10243" width="14" bestFit="1" customWidth="1"/>
    <col min="10244" max="10246" width="10.7109375" customWidth="1"/>
    <col min="10247" max="10247" width="7.7109375" customWidth="1"/>
    <col min="10249" max="10249" width="10.140625" bestFit="1" customWidth="1"/>
    <col min="10496" max="10496" width="29.42578125" customWidth="1"/>
    <col min="10497" max="10497" width="10.7109375" bestFit="1" customWidth="1"/>
    <col min="10498" max="10498" width="10.7109375" customWidth="1"/>
    <col min="10499" max="10499" width="14" bestFit="1" customWidth="1"/>
    <col min="10500" max="10502" width="10.7109375" customWidth="1"/>
    <col min="10503" max="10503" width="7.7109375" customWidth="1"/>
    <col min="10505" max="10505" width="10.140625" bestFit="1" customWidth="1"/>
    <col min="10752" max="10752" width="29.42578125" customWidth="1"/>
    <col min="10753" max="10753" width="10.7109375" bestFit="1" customWidth="1"/>
    <col min="10754" max="10754" width="10.7109375" customWidth="1"/>
    <col min="10755" max="10755" width="14" bestFit="1" customWidth="1"/>
    <col min="10756" max="10758" width="10.7109375" customWidth="1"/>
    <col min="10759" max="10759" width="7.7109375" customWidth="1"/>
    <col min="10761" max="10761" width="10.140625" bestFit="1" customWidth="1"/>
    <col min="11008" max="11008" width="29.42578125" customWidth="1"/>
    <col min="11009" max="11009" width="10.7109375" bestFit="1" customWidth="1"/>
    <col min="11010" max="11010" width="10.7109375" customWidth="1"/>
    <col min="11011" max="11011" width="14" bestFit="1" customWidth="1"/>
    <col min="11012" max="11014" width="10.7109375" customWidth="1"/>
    <col min="11015" max="11015" width="7.7109375" customWidth="1"/>
    <col min="11017" max="11017" width="10.140625" bestFit="1" customWidth="1"/>
    <col min="11264" max="11264" width="29.42578125" customWidth="1"/>
    <col min="11265" max="11265" width="10.7109375" bestFit="1" customWidth="1"/>
    <col min="11266" max="11266" width="10.7109375" customWidth="1"/>
    <col min="11267" max="11267" width="14" bestFit="1" customWidth="1"/>
    <col min="11268" max="11270" width="10.7109375" customWidth="1"/>
    <col min="11271" max="11271" width="7.7109375" customWidth="1"/>
    <col min="11273" max="11273" width="10.140625" bestFit="1" customWidth="1"/>
    <col min="11520" max="11520" width="29.42578125" customWidth="1"/>
    <col min="11521" max="11521" width="10.7109375" bestFit="1" customWidth="1"/>
    <col min="11522" max="11522" width="10.7109375" customWidth="1"/>
    <col min="11523" max="11523" width="14" bestFit="1" customWidth="1"/>
    <col min="11524" max="11526" width="10.7109375" customWidth="1"/>
    <col min="11527" max="11527" width="7.7109375" customWidth="1"/>
    <col min="11529" max="11529" width="10.140625" bestFit="1" customWidth="1"/>
    <col min="11776" max="11776" width="29.42578125" customWidth="1"/>
    <col min="11777" max="11777" width="10.7109375" bestFit="1" customWidth="1"/>
    <col min="11778" max="11778" width="10.7109375" customWidth="1"/>
    <col min="11779" max="11779" width="14" bestFit="1" customWidth="1"/>
    <col min="11780" max="11782" width="10.7109375" customWidth="1"/>
    <col min="11783" max="11783" width="7.7109375" customWidth="1"/>
    <col min="11785" max="11785" width="10.140625" bestFit="1" customWidth="1"/>
    <col min="12032" max="12032" width="29.42578125" customWidth="1"/>
    <col min="12033" max="12033" width="10.7109375" bestFit="1" customWidth="1"/>
    <col min="12034" max="12034" width="10.7109375" customWidth="1"/>
    <col min="12035" max="12035" width="14" bestFit="1" customWidth="1"/>
    <col min="12036" max="12038" width="10.7109375" customWidth="1"/>
    <col min="12039" max="12039" width="7.7109375" customWidth="1"/>
    <col min="12041" max="12041" width="10.140625" bestFit="1" customWidth="1"/>
    <col min="12288" max="12288" width="29.42578125" customWidth="1"/>
    <col min="12289" max="12289" width="10.7109375" bestFit="1" customWidth="1"/>
    <col min="12290" max="12290" width="10.7109375" customWidth="1"/>
    <col min="12291" max="12291" width="14" bestFit="1" customWidth="1"/>
    <col min="12292" max="12294" width="10.7109375" customWidth="1"/>
    <col min="12295" max="12295" width="7.7109375" customWidth="1"/>
    <col min="12297" max="12297" width="10.140625" bestFit="1" customWidth="1"/>
    <col min="12544" max="12544" width="29.42578125" customWidth="1"/>
    <col min="12545" max="12545" width="10.7109375" bestFit="1" customWidth="1"/>
    <col min="12546" max="12546" width="10.7109375" customWidth="1"/>
    <col min="12547" max="12547" width="14" bestFit="1" customWidth="1"/>
    <col min="12548" max="12550" width="10.7109375" customWidth="1"/>
    <col min="12551" max="12551" width="7.7109375" customWidth="1"/>
    <col min="12553" max="12553" width="10.140625" bestFit="1" customWidth="1"/>
    <col min="12800" max="12800" width="29.42578125" customWidth="1"/>
    <col min="12801" max="12801" width="10.7109375" bestFit="1" customWidth="1"/>
    <col min="12802" max="12802" width="10.7109375" customWidth="1"/>
    <col min="12803" max="12803" width="14" bestFit="1" customWidth="1"/>
    <col min="12804" max="12806" width="10.7109375" customWidth="1"/>
    <col min="12807" max="12807" width="7.7109375" customWidth="1"/>
    <col min="12809" max="12809" width="10.140625" bestFit="1" customWidth="1"/>
    <col min="13056" max="13056" width="29.42578125" customWidth="1"/>
    <col min="13057" max="13057" width="10.7109375" bestFit="1" customWidth="1"/>
    <col min="13058" max="13058" width="10.7109375" customWidth="1"/>
    <col min="13059" max="13059" width="14" bestFit="1" customWidth="1"/>
    <col min="13060" max="13062" width="10.7109375" customWidth="1"/>
    <col min="13063" max="13063" width="7.7109375" customWidth="1"/>
    <col min="13065" max="13065" width="10.140625" bestFit="1" customWidth="1"/>
    <col min="13312" max="13312" width="29.42578125" customWidth="1"/>
    <col min="13313" max="13313" width="10.7109375" bestFit="1" customWidth="1"/>
    <col min="13314" max="13314" width="10.7109375" customWidth="1"/>
    <col min="13315" max="13315" width="14" bestFit="1" customWidth="1"/>
    <col min="13316" max="13318" width="10.7109375" customWidth="1"/>
    <col min="13319" max="13319" width="7.7109375" customWidth="1"/>
    <col min="13321" max="13321" width="10.140625" bestFit="1" customWidth="1"/>
    <col min="13568" max="13568" width="29.42578125" customWidth="1"/>
    <col min="13569" max="13569" width="10.7109375" bestFit="1" customWidth="1"/>
    <col min="13570" max="13570" width="10.7109375" customWidth="1"/>
    <col min="13571" max="13571" width="14" bestFit="1" customWidth="1"/>
    <col min="13572" max="13574" width="10.7109375" customWidth="1"/>
    <col min="13575" max="13575" width="7.7109375" customWidth="1"/>
    <col min="13577" max="13577" width="10.140625" bestFit="1" customWidth="1"/>
    <col min="13824" max="13824" width="29.42578125" customWidth="1"/>
    <col min="13825" max="13825" width="10.7109375" bestFit="1" customWidth="1"/>
    <col min="13826" max="13826" width="10.7109375" customWidth="1"/>
    <col min="13827" max="13827" width="14" bestFit="1" customWidth="1"/>
    <col min="13828" max="13830" width="10.7109375" customWidth="1"/>
    <col min="13831" max="13831" width="7.7109375" customWidth="1"/>
    <col min="13833" max="13833" width="10.140625" bestFit="1" customWidth="1"/>
    <col min="14080" max="14080" width="29.42578125" customWidth="1"/>
    <col min="14081" max="14081" width="10.7109375" bestFit="1" customWidth="1"/>
    <col min="14082" max="14082" width="10.7109375" customWidth="1"/>
    <col min="14083" max="14083" width="14" bestFit="1" customWidth="1"/>
    <col min="14084" max="14086" width="10.7109375" customWidth="1"/>
    <col min="14087" max="14087" width="7.7109375" customWidth="1"/>
    <col min="14089" max="14089" width="10.140625" bestFit="1" customWidth="1"/>
    <col min="14336" max="14336" width="29.42578125" customWidth="1"/>
    <col min="14337" max="14337" width="10.7109375" bestFit="1" customWidth="1"/>
    <col min="14338" max="14338" width="10.7109375" customWidth="1"/>
    <col min="14339" max="14339" width="14" bestFit="1" customWidth="1"/>
    <col min="14340" max="14342" width="10.7109375" customWidth="1"/>
    <col min="14343" max="14343" width="7.7109375" customWidth="1"/>
    <col min="14345" max="14345" width="10.140625" bestFit="1" customWidth="1"/>
    <col min="14592" max="14592" width="29.42578125" customWidth="1"/>
    <col min="14593" max="14593" width="10.7109375" bestFit="1" customWidth="1"/>
    <col min="14594" max="14594" width="10.7109375" customWidth="1"/>
    <col min="14595" max="14595" width="14" bestFit="1" customWidth="1"/>
    <col min="14596" max="14598" width="10.7109375" customWidth="1"/>
    <col min="14599" max="14599" width="7.7109375" customWidth="1"/>
    <col min="14601" max="14601" width="10.140625" bestFit="1" customWidth="1"/>
    <col min="14848" max="14848" width="29.42578125" customWidth="1"/>
    <col min="14849" max="14849" width="10.7109375" bestFit="1" customWidth="1"/>
    <col min="14850" max="14850" width="10.7109375" customWidth="1"/>
    <col min="14851" max="14851" width="14" bestFit="1" customWidth="1"/>
    <col min="14852" max="14854" width="10.7109375" customWidth="1"/>
    <col min="14855" max="14855" width="7.7109375" customWidth="1"/>
    <col min="14857" max="14857" width="10.140625" bestFit="1" customWidth="1"/>
    <col min="15104" max="15104" width="29.42578125" customWidth="1"/>
    <col min="15105" max="15105" width="10.7109375" bestFit="1" customWidth="1"/>
    <col min="15106" max="15106" width="10.7109375" customWidth="1"/>
    <col min="15107" max="15107" width="14" bestFit="1" customWidth="1"/>
    <col min="15108" max="15110" width="10.7109375" customWidth="1"/>
    <col min="15111" max="15111" width="7.7109375" customWidth="1"/>
    <col min="15113" max="15113" width="10.140625" bestFit="1" customWidth="1"/>
    <col min="15360" max="15360" width="29.42578125" customWidth="1"/>
    <col min="15361" max="15361" width="10.7109375" bestFit="1" customWidth="1"/>
    <col min="15362" max="15362" width="10.7109375" customWidth="1"/>
    <col min="15363" max="15363" width="14" bestFit="1" customWidth="1"/>
    <col min="15364" max="15366" width="10.7109375" customWidth="1"/>
    <col min="15367" max="15367" width="7.7109375" customWidth="1"/>
    <col min="15369" max="15369" width="10.140625" bestFit="1" customWidth="1"/>
    <col min="15616" max="15616" width="29.42578125" customWidth="1"/>
    <col min="15617" max="15617" width="10.7109375" bestFit="1" customWidth="1"/>
    <col min="15618" max="15618" width="10.7109375" customWidth="1"/>
    <col min="15619" max="15619" width="14" bestFit="1" customWidth="1"/>
    <col min="15620" max="15622" width="10.7109375" customWidth="1"/>
    <col min="15623" max="15623" width="7.7109375" customWidth="1"/>
    <col min="15625" max="15625" width="10.140625" bestFit="1" customWidth="1"/>
    <col min="15872" max="15872" width="29.42578125" customWidth="1"/>
    <col min="15873" max="15873" width="10.7109375" bestFit="1" customWidth="1"/>
    <col min="15874" max="15874" width="10.7109375" customWidth="1"/>
    <col min="15875" max="15875" width="14" bestFit="1" customWidth="1"/>
    <col min="15876" max="15878" width="10.7109375" customWidth="1"/>
    <col min="15879" max="15879" width="7.7109375" customWidth="1"/>
    <col min="15881" max="15881" width="10.140625" bestFit="1" customWidth="1"/>
    <col min="16128" max="16128" width="29.42578125" customWidth="1"/>
    <col min="16129" max="16129" width="10.7109375" bestFit="1" customWidth="1"/>
    <col min="16130" max="16130" width="10.7109375" customWidth="1"/>
    <col min="16131" max="16131" width="14" bestFit="1" customWidth="1"/>
    <col min="16132" max="16134" width="10.7109375" customWidth="1"/>
    <col min="16135" max="16135" width="7.7109375" customWidth="1"/>
    <col min="16137" max="16137" width="10.140625" bestFit="1" customWidth="1"/>
  </cols>
  <sheetData>
    <row r="1" spans="1:9" x14ac:dyDescent="0.25">
      <c r="D1" s="63" t="s">
        <v>60</v>
      </c>
      <c r="E1" s="63"/>
      <c r="F1" s="63"/>
      <c r="G1" s="63"/>
    </row>
    <row r="2" spans="1:9" x14ac:dyDescent="0.25">
      <c r="D2" s="63"/>
      <c r="E2" s="63"/>
      <c r="F2" s="63"/>
      <c r="G2" s="63"/>
    </row>
    <row r="3" spans="1:9" x14ac:dyDescent="0.25">
      <c r="D3" s="63"/>
      <c r="E3" s="63"/>
      <c r="F3" s="63"/>
      <c r="G3" s="63"/>
    </row>
    <row r="4" spans="1:9" ht="15.75" x14ac:dyDescent="0.25">
      <c r="D4" s="9"/>
      <c r="E4" s="9"/>
      <c r="F4" s="9"/>
      <c r="G4" s="9"/>
    </row>
    <row r="5" spans="1:9" ht="15.75" x14ac:dyDescent="0.25">
      <c r="D5" s="10"/>
      <c r="F5" s="11" t="s">
        <v>53</v>
      </c>
      <c r="G5" s="11"/>
    </row>
    <row r="6" spans="1:9" ht="15.75" thickBot="1" x14ac:dyDescent="0.3"/>
    <row r="7" spans="1:9" ht="22.5" customHeight="1" thickBot="1" x14ac:dyDescent="0.3">
      <c r="A7" s="64" t="s">
        <v>54</v>
      </c>
      <c r="B7" s="64" t="s">
        <v>55</v>
      </c>
      <c r="C7" s="66" t="s">
        <v>56</v>
      </c>
      <c r="D7" s="67"/>
      <c r="E7" s="67"/>
      <c r="F7" s="67"/>
      <c r="G7" s="68"/>
    </row>
    <row r="8" spans="1:9" ht="33" customHeight="1" thickBot="1" x14ac:dyDescent="0.3">
      <c r="A8" s="65"/>
      <c r="B8" s="65"/>
      <c r="C8" s="12">
        <v>2012</v>
      </c>
      <c r="D8" s="12">
        <v>2013</v>
      </c>
      <c r="E8" s="12">
        <v>2014</v>
      </c>
      <c r="F8" s="12">
        <v>2015</v>
      </c>
      <c r="G8" s="12">
        <v>2016</v>
      </c>
      <c r="I8" s="13"/>
    </row>
    <row r="9" spans="1:9" ht="42.95" customHeight="1" thickBot="1" x14ac:dyDescent="0.3">
      <c r="A9" s="16" t="s">
        <v>57</v>
      </c>
      <c r="B9" s="56">
        <f>SUM(C9:G9)</f>
        <v>100.7492</v>
      </c>
      <c r="C9" s="56">
        <v>12.622</v>
      </c>
      <c r="D9" s="57">
        <f>SUM('[1]Приложение 2'!F8,'[1]Приложение 2'!F13,'[1]Приложение 2'!F14,'[1]Приложение 2'!F15,'[1]Приложение 2'!F18,'[1]Приложение 2'!F42,SUM('[1]Приложение 2'!F43:F51),'[1]Приложение 2'!F52,'[1]Приложение 2'!F53,'[1]Приложение 2'!F54,'[1]Приложение 2'!F55)</f>
        <v>21.0352</v>
      </c>
      <c r="E9" s="57">
        <v>20.888999999999999</v>
      </c>
      <c r="F9" s="57">
        <v>19.515000000000001</v>
      </c>
      <c r="G9" s="57">
        <v>26.687999999999999</v>
      </c>
      <c r="H9" s="14"/>
    </row>
    <row r="10" spans="1:9" ht="42.95" customHeight="1" thickBot="1" x14ac:dyDescent="0.3">
      <c r="A10" s="16" t="s">
        <v>58</v>
      </c>
      <c r="B10" s="57">
        <f>SUM(C10:G10)</f>
        <v>41.492999999999995</v>
      </c>
      <c r="C10" s="57">
        <v>4.3479999999999999</v>
      </c>
      <c r="D10" s="57">
        <v>0</v>
      </c>
      <c r="E10" s="57">
        <v>8.8949999999999996</v>
      </c>
      <c r="F10" s="57">
        <v>13.685</v>
      </c>
      <c r="G10" s="57">
        <v>14.565</v>
      </c>
    </row>
    <row r="11" spans="1:9" ht="42.95" customHeight="1" thickBot="1" x14ac:dyDescent="0.3">
      <c r="A11" s="16" t="s">
        <v>59</v>
      </c>
      <c r="B11" s="57">
        <f>SUM(C11:G11)</f>
        <v>33.157799999999995</v>
      </c>
      <c r="C11" s="57">
        <v>0</v>
      </c>
      <c r="D11" s="57">
        <v>0</v>
      </c>
      <c r="E11" s="57">
        <v>12.746</v>
      </c>
      <c r="F11" s="57">
        <v>18.361999999999998</v>
      </c>
      <c r="G11" s="57">
        <v>2.0497999999999998</v>
      </c>
    </row>
    <row r="12" spans="1:9" ht="42.95" customHeight="1" thickBot="1" x14ac:dyDescent="0.3">
      <c r="A12" s="16" t="s">
        <v>22</v>
      </c>
      <c r="B12" s="57">
        <f>SUM(C12:G12)</f>
        <v>80.5</v>
      </c>
      <c r="C12" s="57">
        <v>0.5</v>
      </c>
      <c r="D12" s="57">
        <v>0</v>
      </c>
      <c r="E12" s="57">
        <v>80</v>
      </c>
      <c r="F12" s="57">
        <v>0</v>
      </c>
      <c r="G12" s="57">
        <v>0</v>
      </c>
    </row>
    <row r="13" spans="1:9" ht="16.5" thickBot="1" x14ac:dyDescent="0.3">
      <c r="A13" s="15" t="s">
        <v>55</v>
      </c>
      <c r="B13" s="58">
        <f>SUM(C13:G13)</f>
        <v>255.89999999999998</v>
      </c>
      <c r="C13" s="58">
        <f>SUM(C9:C12)</f>
        <v>17.47</v>
      </c>
      <c r="D13" s="58">
        <f>SUM(D9:D12)</f>
        <v>21.0352</v>
      </c>
      <c r="E13" s="58">
        <f>SUM(E9:E12)</f>
        <v>122.53</v>
      </c>
      <c r="F13" s="58">
        <f>SUM(F9:F12)</f>
        <v>51.561999999999998</v>
      </c>
      <c r="G13" s="58">
        <f>SUM(G9:G12)</f>
        <v>43.302799999999998</v>
      </c>
    </row>
    <row r="14" spans="1:9" ht="15.75" x14ac:dyDescent="0.25">
      <c r="B14" s="14"/>
    </row>
    <row r="15" spans="1:9" ht="15.75" x14ac:dyDescent="0.25">
      <c r="B15" s="14"/>
      <c r="C15" s="14"/>
      <c r="D15" s="3"/>
      <c r="E15" s="14"/>
      <c r="F15" s="14"/>
      <c r="G15" s="14"/>
    </row>
    <row r="16" spans="1:9" x14ac:dyDescent="0.25">
      <c r="E16" s="3"/>
    </row>
    <row r="17" spans="4:9" x14ac:dyDescent="0.25">
      <c r="D17" s="3"/>
      <c r="E17" s="3"/>
      <c r="F17" s="3"/>
      <c r="G17" s="3"/>
      <c r="I17" s="3"/>
    </row>
    <row r="18" spans="4:9" x14ac:dyDescent="0.25">
      <c r="I18" s="3"/>
    </row>
    <row r="19" spans="4:9" x14ac:dyDescent="0.25">
      <c r="E19" s="3"/>
      <c r="F19" s="3"/>
      <c r="G19" s="3"/>
    </row>
  </sheetData>
  <mergeCells count="4">
    <mergeCell ref="D1:G3"/>
    <mergeCell ref="A7:A8"/>
    <mergeCell ref="B7:B8"/>
    <mergeCell ref="C7:G7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BreakPreview" zoomScaleNormal="100" zoomScaleSheetLayoutView="100" workbookViewId="0">
      <selection activeCell="E1" sqref="E1:J3"/>
    </sheetView>
  </sheetViews>
  <sheetFormatPr defaultRowHeight="15" x14ac:dyDescent="0.25"/>
  <cols>
    <col min="1" max="1" width="6.140625" style="7" customWidth="1"/>
    <col min="2" max="2" width="82" style="22" customWidth="1"/>
    <col min="3" max="3" width="14.42578125" style="22" customWidth="1"/>
    <col min="4" max="4" width="17" style="22" customWidth="1"/>
    <col min="5" max="8" width="9.5703125" style="7" customWidth="1"/>
    <col min="9" max="9" width="9.42578125" style="7" customWidth="1"/>
    <col min="10" max="10" width="9.5703125" style="7" customWidth="1"/>
    <col min="11" max="11" width="9.140625" style="6"/>
    <col min="12" max="12" width="18.85546875" style="6" customWidth="1"/>
    <col min="13" max="256" width="9.140625" style="6"/>
    <col min="257" max="257" width="6.140625" style="6" customWidth="1"/>
    <col min="258" max="258" width="82" style="6" customWidth="1"/>
    <col min="259" max="259" width="13.85546875" style="6" customWidth="1"/>
    <col min="260" max="260" width="17" style="6" customWidth="1"/>
    <col min="261" max="266" width="9.5703125" style="6" customWidth="1"/>
    <col min="267" max="267" width="9.140625" style="6"/>
    <col min="268" max="268" width="18.85546875" style="6" customWidth="1"/>
    <col min="269" max="512" width="9.140625" style="6"/>
    <col min="513" max="513" width="6.140625" style="6" customWidth="1"/>
    <col min="514" max="514" width="82" style="6" customWidth="1"/>
    <col min="515" max="515" width="13.85546875" style="6" customWidth="1"/>
    <col min="516" max="516" width="17" style="6" customWidth="1"/>
    <col min="517" max="522" width="9.5703125" style="6" customWidth="1"/>
    <col min="523" max="523" width="9.140625" style="6"/>
    <col min="524" max="524" width="18.85546875" style="6" customWidth="1"/>
    <col min="525" max="768" width="9.140625" style="6"/>
    <col min="769" max="769" width="6.140625" style="6" customWidth="1"/>
    <col min="770" max="770" width="82" style="6" customWidth="1"/>
    <col min="771" max="771" width="13.85546875" style="6" customWidth="1"/>
    <col min="772" max="772" width="17" style="6" customWidth="1"/>
    <col min="773" max="778" width="9.5703125" style="6" customWidth="1"/>
    <col min="779" max="779" width="9.140625" style="6"/>
    <col min="780" max="780" width="18.85546875" style="6" customWidth="1"/>
    <col min="781" max="1024" width="9.140625" style="6"/>
    <col min="1025" max="1025" width="6.140625" style="6" customWidth="1"/>
    <col min="1026" max="1026" width="82" style="6" customWidth="1"/>
    <col min="1027" max="1027" width="13.85546875" style="6" customWidth="1"/>
    <col min="1028" max="1028" width="17" style="6" customWidth="1"/>
    <col min="1029" max="1034" width="9.5703125" style="6" customWidth="1"/>
    <col min="1035" max="1035" width="9.140625" style="6"/>
    <col min="1036" max="1036" width="18.85546875" style="6" customWidth="1"/>
    <col min="1037" max="1280" width="9.140625" style="6"/>
    <col min="1281" max="1281" width="6.140625" style="6" customWidth="1"/>
    <col min="1282" max="1282" width="82" style="6" customWidth="1"/>
    <col min="1283" max="1283" width="13.85546875" style="6" customWidth="1"/>
    <col min="1284" max="1284" width="17" style="6" customWidth="1"/>
    <col min="1285" max="1290" width="9.5703125" style="6" customWidth="1"/>
    <col min="1291" max="1291" width="9.140625" style="6"/>
    <col min="1292" max="1292" width="18.85546875" style="6" customWidth="1"/>
    <col min="1293" max="1536" width="9.140625" style="6"/>
    <col min="1537" max="1537" width="6.140625" style="6" customWidth="1"/>
    <col min="1538" max="1538" width="82" style="6" customWidth="1"/>
    <col min="1539" max="1539" width="13.85546875" style="6" customWidth="1"/>
    <col min="1540" max="1540" width="17" style="6" customWidth="1"/>
    <col min="1541" max="1546" width="9.5703125" style="6" customWidth="1"/>
    <col min="1547" max="1547" width="9.140625" style="6"/>
    <col min="1548" max="1548" width="18.85546875" style="6" customWidth="1"/>
    <col min="1549" max="1792" width="9.140625" style="6"/>
    <col min="1793" max="1793" width="6.140625" style="6" customWidth="1"/>
    <col min="1794" max="1794" width="82" style="6" customWidth="1"/>
    <col min="1795" max="1795" width="13.85546875" style="6" customWidth="1"/>
    <col min="1796" max="1796" width="17" style="6" customWidth="1"/>
    <col min="1797" max="1802" width="9.5703125" style="6" customWidth="1"/>
    <col min="1803" max="1803" width="9.140625" style="6"/>
    <col min="1804" max="1804" width="18.85546875" style="6" customWidth="1"/>
    <col min="1805" max="2048" width="9.140625" style="6"/>
    <col min="2049" max="2049" width="6.140625" style="6" customWidth="1"/>
    <col min="2050" max="2050" width="82" style="6" customWidth="1"/>
    <col min="2051" max="2051" width="13.85546875" style="6" customWidth="1"/>
    <col min="2052" max="2052" width="17" style="6" customWidth="1"/>
    <col min="2053" max="2058" width="9.5703125" style="6" customWidth="1"/>
    <col min="2059" max="2059" width="9.140625" style="6"/>
    <col min="2060" max="2060" width="18.85546875" style="6" customWidth="1"/>
    <col min="2061" max="2304" width="9.140625" style="6"/>
    <col min="2305" max="2305" width="6.140625" style="6" customWidth="1"/>
    <col min="2306" max="2306" width="82" style="6" customWidth="1"/>
    <col min="2307" max="2307" width="13.85546875" style="6" customWidth="1"/>
    <col min="2308" max="2308" width="17" style="6" customWidth="1"/>
    <col min="2309" max="2314" width="9.5703125" style="6" customWidth="1"/>
    <col min="2315" max="2315" width="9.140625" style="6"/>
    <col min="2316" max="2316" width="18.85546875" style="6" customWidth="1"/>
    <col min="2317" max="2560" width="9.140625" style="6"/>
    <col min="2561" max="2561" width="6.140625" style="6" customWidth="1"/>
    <col min="2562" max="2562" width="82" style="6" customWidth="1"/>
    <col min="2563" max="2563" width="13.85546875" style="6" customWidth="1"/>
    <col min="2564" max="2564" width="17" style="6" customWidth="1"/>
    <col min="2565" max="2570" width="9.5703125" style="6" customWidth="1"/>
    <col min="2571" max="2571" width="9.140625" style="6"/>
    <col min="2572" max="2572" width="18.85546875" style="6" customWidth="1"/>
    <col min="2573" max="2816" width="9.140625" style="6"/>
    <col min="2817" max="2817" width="6.140625" style="6" customWidth="1"/>
    <col min="2818" max="2818" width="82" style="6" customWidth="1"/>
    <col min="2819" max="2819" width="13.85546875" style="6" customWidth="1"/>
    <col min="2820" max="2820" width="17" style="6" customWidth="1"/>
    <col min="2821" max="2826" width="9.5703125" style="6" customWidth="1"/>
    <col min="2827" max="2827" width="9.140625" style="6"/>
    <col min="2828" max="2828" width="18.85546875" style="6" customWidth="1"/>
    <col min="2829" max="3072" width="9.140625" style="6"/>
    <col min="3073" max="3073" width="6.140625" style="6" customWidth="1"/>
    <col min="3074" max="3074" width="82" style="6" customWidth="1"/>
    <col min="3075" max="3075" width="13.85546875" style="6" customWidth="1"/>
    <col min="3076" max="3076" width="17" style="6" customWidth="1"/>
    <col min="3077" max="3082" width="9.5703125" style="6" customWidth="1"/>
    <col min="3083" max="3083" width="9.140625" style="6"/>
    <col min="3084" max="3084" width="18.85546875" style="6" customWidth="1"/>
    <col min="3085" max="3328" width="9.140625" style="6"/>
    <col min="3329" max="3329" width="6.140625" style="6" customWidth="1"/>
    <col min="3330" max="3330" width="82" style="6" customWidth="1"/>
    <col min="3331" max="3331" width="13.85546875" style="6" customWidth="1"/>
    <col min="3332" max="3332" width="17" style="6" customWidth="1"/>
    <col min="3333" max="3338" width="9.5703125" style="6" customWidth="1"/>
    <col min="3339" max="3339" width="9.140625" style="6"/>
    <col min="3340" max="3340" width="18.85546875" style="6" customWidth="1"/>
    <col min="3341" max="3584" width="9.140625" style="6"/>
    <col min="3585" max="3585" width="6.140625" style="6" customWidth="1"/>
    <col min="3586" max="3586" width="82" style="6" customWidth="1"/>
    <col min="3587" max="3587" width="13.85546875" style="6" customWidth="1"/>
    <col min="3588" max="3588" width="17" style="6" customWidth="1"/>
    <col min="3589" max="3594" width="9.5703125" style="6" customWidth="1"/>
    <col min="3595" max="3595" width="9.140625" style="6"/>
    <col min="3596" max="3596" width="18.85546875" style="6" customWidth="1"/>
    <col min="3597" max="3840" width="9.140625" style="6"/>
    <col min="3841" max="3841" width="6.140625" style="6" customWidth="1"/>
    <col min="3842" max="3842" width="82" style="6" customWidth="1"/>
    <col min="3843" max="3843" width="13.85546875" style="6" customWidth="1"/>
    <col min="3844" max="3844" width="17" style="6" customWidth="1"/>
    <col min="3845" max="3850" width="9.5703125" style="6" customWidth="1"/>
    <col min="3851" max="3851" width="9.140625" style="6"/>
    <col min="3852" max="3852" width="18.85546875" style="6" customWidth="1"/>
    <col min="3853" max="4096" width="9.140625" style="6"/>
    <col min="4097" max="4097" width="6.140625" style="6" customWidth="1"/>
    <col min="4098" max="4098" width="82" style="6" customWidth="1"/>
    <col min="4099" max="4099" width="13.85546875" style="6" customWidth="1"/>
    <col min="4100" max="4100" width="17" style="6" customWidth="1"/>
    <col min="4101" max="4106" width="9.5703125" style="6" customWidth="1"/>
    <col min="4107" max="4107" width="9.140625" style="6"/>
    <col min="4108" max="4108" width="18.85546875" style="6" customWidth="1"/>
    <col min="4109" max="4352" width="9.140625" style="6"/>
    <col min="4353" max="4353" width="6.140625" style="6" customWidth="1"/>
    <col min="4354" max="4354" width="82" style="6" customWidth="1"/>
    <col min="4355" max="4355" width="13.85546875" style="6" customWidth="1"/>
    <col min="4356" max="4356" width="17" style="6" customWidth="1"/>
    <col min="4357" max="4362" width="9.5703125" style="6" customWidth="1"/>
    <col min="4363" max="4363" width="9.140625" style="6"/>
    <col min="4364" max="4364" width="18.85546875" style="6" customWidth="1"/>
    <col min="4365" max="4608" width="9.140625" style="6"/>
    <col min="4609" max="4609" width="6.140625" style="6" customWidth="1"/>
    <col min="4610" max="4610" width="82" style="6" customWidth="1"/>
    <col min="4611" max="4611" width="13.85546875" style="6" customWidth="1"/>
    <col min="4612" max="4612" width="17" style="6" customWidth="1"/>
    <col min="4613" max="4618" width="9.5703125" style="6" customWidth="1"/>
    <col min="4619" max="4619" width="9.140625" style="6"/>
    <col min="4620" max="4620" width="18.85546875" style="6" customWidth="1"/>
    <col min="4621" max="4864" width="9.140625" style="6"/>
    <col min="4865" max="4865" width="6.140625" style="6" customWidth="1"/>
    <col min="4866" max="4866" width="82" style="6" customWidth="1"/>
    <col min="4867" max="4867" width="13.85546875" style="6" customWidth="1"/>
    <col min="4868" max="4868" width="17" style="6" customWidth="1"/>
    <col min="4869" max="4874" width="9.5703125" style="6" customWidth="1"/>
    <col min="4875" max="4875" width="9.140625" style="6"/>
    <col min="4876" max="4876" width="18.85546875" style="6" customWidth="1"/>
    <col min="4877" max="5120" width="9.140625" style="6"/>
    <col min="5121" max="5121" width="6.140625" style="6" customWidth="1"/>
    <col min="5122" max="5122" width="82" style="6" customWidth="1"/>
    <col min="5123" max="5123" width="13.85546875" style="6" customWidth="1"/>
    <col min="5124" max="5124" width="17" style="6" customWidth="1"/>
    <col min="5125" max="5130" width="9.5703125" style="6" customWidth="1"/>
    <col min="5131" max="5131" width="9.140625" style="6"/>
    <col min="5132" max="5132" width="18.85546875" style="6" customWidth="1"/>
    <col min="5133" max="5376" width="9.140625" style="6"/>
    <col min="5377" max="5377" width="6.140625" style="6" customWidth="1"/>
    <col min="5378" max="5378" width="82" style="6" customWidth="1"/>
    <col min="5379" max="5379" width="13.85546875" style="6" customWidth="1"/>
    <col min="5380" max="5380" width="17" style="6" customWidth="1"/>
    <col min="5381" max="5386" width="9.5703125" style="6" customWidth="1"/>
    <col min="5387" max="5387" width="9.140625" style="6"/>
    <col min="5388" max="5388" width="18.85546875" style="6" customWidth="1"/>
    <col min="5389" max="5632" width="9.140625" style="6"/>
    <col min="5633" max="5633" width="6.140625" style="6" customWidth="1"/>
    <col min="5634" max="5634" width="82" style="6" customWidth="1"/>
    <col min="5635" max="5635" width="13.85546875" style="6" customWidth="1"/>
    <col min="5636" max="5636" width="17" style="6" customWidth="1"/>
    <col min="5637" max="5642" width="9.5703125" style="6" customWidth="1"/>
    <col min="5643" max="5643" width="9.140625" style="6"/>
    <col min="5644" max="5644" width="18.85546875" style="6" customWidth="1"/>
    <col min="5645" max="5888" width="9.140625" style="6"/>
    <col min="5889" max="5889" width="6.140625" style="6" customWidth="1"/>
    <col min="5890" max="5890" width="82" style="6" customWidth="1"/>
    <col min="5891" max="5891" width="13.85546875" style="6" customWidth="1"/>
    <col min="5892" max="5892" width="17" style="6" customWidth="1"/>
    <col min="5893" max="5898" width="9.5703125" style="6" customWidth="1"/>
    <col min="5899" max="5899" width="9.140625" style="6"/>
    <col min="5900" max="5900" width="18.85546875" style="6" customWidth="1"/>
    <col min="5901" max="6144" width="9.140625" style="6"/>
    <col min="6145" max="6145" width="6.140625" style="6" customWidth="1"/>
    <col min="6146" max="6146" width="82" style="6" customWidth="1"/>
    <col min="6147" max="6147" width="13.85546875" style="6" customWidth="1"/>
    <col min="6148" max="6148" width="17" style="6" customWidth="1"/>
    <col min="6149" max="6154" width="9.5703125" style="6" customWidth="1"/>
    <col min="6155" max="6155" width="9.140625" style="6"/>
    <col min="6156" max="6156" width="18.85546875" style="6" customWidth="1"/>
    <col min="6157" max="6400" width="9.140625" style="6"/>
    <col min="6401" max="6401" width="6.140625" style="6" customWidth="1"/>
    <col min="6402" max="6402" width="82" style="6" customWidth="1"/>
    <col min="6403" max="6403" width="13.85546875" style="6" customWidth="1"/>
    <col min="6404" max="6404" width="17" style="6" customWidth="1"/>
    <col min="6405" max="6410" width="9.5703125" style="6" customWidth="1"/>
    <col min="6411" max="6411" width="9.140625" style="6"/>
    <col min="6412" max="6412" width="18.85546875" style="6" customWidth="1"/>
    <col min="6413" max="6656" width="9.140625" style="6"/>
    <col min="6657" max="6657" width="6.140625" style="6" customWidth="1"/>
    <col min="6658" max="6658" width="82" style="6" customWidth="1"/>
    <col min="6659" max="6659" width="13.85546875" style="6" customWidth="1"/>
    <col min="6660" max="6660" width="17" style="6" customWidth="1"/>
    <col min="6661" max="6666" width="9.5703125" style="6" customWidth="1"/>
    <col min="6667" max="6667" width="9.140625" style="6"/>
    <col min="6668" max="6668" width="18.85546875" style="6" customWidth="1"/>
    <col min="6669" max="6912" width="9.140625" style="6"/>
    <col min="6913" max="6913" width="6.140625" style="6" customWidth="1"/>
    <col min="6914" max="6914" width="82" style="6" customWidth="1"/>
    <col min="6915" max="6915" width="13.85546875" style="6" customWidth="1"/>
    <col min="6916" max="6916" width="17" style="6" customWidth="1"/>
    <col min="6917" max="6922" width="9.5703125" style="6" customWidth="1"/>
    <col min="6923" max="6923" width="9.140625" style="6"/>
    <col min="6924" max="6924" width="18.85546875" style="6" customWidth="1"/>
    <col min="6925" max="7168" width="9.140625" style="6"/>
    <col min="7169" max="7169" width="6.140625" style="6" customWidth="1"/>
    <col min="7170" max="7170" width="82" style="6" customWidth="1"/>
    <col min="7171" max="7171" width="13.85546875" style="6" customWidth="1"/>
    <col min="7172" max="7172" width="17" style="6" customWidth="1"/>
    <col min="7173" max="7178" width="9.5703125" style="6" customWidth="1"/>
    <col min="7179" max="7179" width="9.140625" style="6"/>
    <col min="7180" max="7180" width="18.85546875" style="6" customWidth="1"/>
    <col min="7181" max="7424" width="9.140625" style="6"/>
    <col min="7425" max="7425" width="6.140625" style="6" customWidth="1"/>
    <col min="7426" max="7426" width="82" style="6" customWidth="1"/>
    <col min="7427" max="7427" width="13.85546875" style="6" customWidth="1"/>
    <col min="7428" max="7428" width="17" style="6" customWidth="1"/>
    <col min="7429" max="7434" width="9.5703125" style="6" customWidth="1"/>
    <col min="7435" max="7435" width="9.140625" style="6"/>
    <col min="7436" max="7436" width="18.85546875" style="6" customWidth="1"/>
    <col min="7437" max="7680" width="9.140625" style="6"/>
    <col min="7681" max="7681" width="6.140625" style="6" customWidth="1"/>
    <col min="7682" max="7682" width="82" style="6" customWidth="1"/>
    <col min="7683" max="7683" width="13.85546875" style="6" customWidth="1"/>
    <col min="7684" max="7684" width="17" style="6" customWidth="1"/>
    <col min="7685" max="7690" width="9.5703125" style="6" customWidth="1"/>
    <col min="7691" max="7691" width="9.140625" style="6"/>
    <col min="7692" max="7692" width="18.85546875" style="6" customWidth="1"/>
    <col min="7693" max="7936" width="9.140625" style="6"/>
    <col min="7937" max="7937" width="6.140625" style="6" customWidth="1"/>
    <col min="7938" max="7938" width="82" style="6" customWidth="1"/>
    <col min="7939" max="7939" width="13.85546875" style="6" customWidth="1"/>
    <col min="7940" max="7940" width="17" style="6" customWidth="1"/>
    <col min="7941" max="7946" width="9.5703125" style="6" customWidth="1"/>
    <col min="7947" max="7947" width="9.140625" style="6"/>
    <col min="7948" max="7948" width="18.85546875" style="6" customWidth="1"/>
    <col min="7949" max="8192" width="9.140625" style="6"/>
    <col min="8193" max="8193" width="6.140625" style="6" customWidth="1"/>
    <col min="8194" max="8194" width="82" style="6" customWidth="1"/>
    <col min="8195" max="8195" width="13.85546875" style="6" customWidth="1"/>
    <col min="8196" max="8196" width="17" style="6" customWidth="1"/>
    <col min="8197" max="8202" width="9.5703125" style="6" customWidth="1"/>
    <col min="8203" max="8203" width="9.140625" style="6"/>
    <col min="8204" max="8204" width="18.85546875" style="6" customWidth="1"/>
    <col min="8205" max="8448" width="9.140625" style="6"/>
    <col min="8449" max="8449" width="6.140625" style="6" customWidth="1"/>
    <col min="8450" max="8450" width="82" style="6" customWidth="1"/>
    <col min="8451" max="8451" width="13.85546875" style="6" customWidth="1"/>
    <col min="8452" max="8452" width="17" style="6" customWidth="1"/>
    <col min="8453" max="8458" width="9.5703125" style="6" customWidth="1"/>
    <col min="8459" max="8459" width="9.140625" style="6"/>
    <col min="8460" max="8460" width="18.85546875" style="6" customWidth="1"/>
    <col min="8461" max="8704" width="9.140625" style="6"/>
    <col min="8705" max="8705" width="6.140625" style="6" customWidth="1"/>
    <col min="8706" max="8706" width="82" style="6" customWidth="1"/>
    <col min="8707" max="8707" width="13.85546875" style="6" customWidth="1"/>
    <col min="8708" max="8708" width="17" style="6" customWidth="1"/>
    <col min="8709" max="8714" width="9.5703125" style="6" customWidth="1"/>
    <col min="8715" max="8715" width="9.140625" style="6"/>
    <col min="8716" max="8716" width="18.85546875" style="6" customWidth="1"/>
    <col min="8717" max="8960" width="9.140625" style="6"/>
    <col min="8961" max="8961" width="6.140625" style="6" customWidth="1"/>
    <col min="8962" max="8962" width="82" style="6" customWidth="1"/>
    <col min="8963" max="8963" width="13.85546875" style="6" customWidth="1"/>
    <col min="8964" max="8964" width="17" style="6" customWidth="1"/>
    <col min="8965" max="8970" width="9.5703125" style="6" customWidth="1"/>
    <col min="8971" max="8971" width="9.140625" style="6"/>
    <col min="8972" max="8972" width="18.85546875" style="6" customWidth="1"/>
    <col min="8973" max="9216" width="9.140625" style="6"/>
    <col min="9217" max="9217" width="6.140625" style="6" customWidth="1"/>
    <col min="9218" max="9218" width="82" style="6" customWidth="1"/>
    <col min="9219" max="9219" width="13.85546875" style="6" customWidth="1"/>
    <col min="9220" max="9220" width="17" style="6" customWidth="1"/>
    <col min="9221" max="9226" width="9.5703125" style="6" customWidth="1"/>
    <col min="9227" max="9227" width="9.140625" style="6"/>
    <col min="9228" max="9228" width="18.85546875" style="6" customWidth="1"/>
    <col min="9229" max="9472" width="9.140625" style="6"/>
    <col min="9473" max="9473" width="6.140625" style="6" customWidth="1"/>
    <col min="9474" max="9474" width="82" style="6" customWidth="1"/>
    <col min="9475" max="9475" width="13.85546875" style="6" customWidth="1"/>
    <col min="9476" max="9476" width="17" style="6" customWidth="1"/>
    <col min="9477" max="9482" width="9.5703125" style="6" customWidth="1"/>
    <col min="9483" max="9483" width="9.140625" style="6"/>
    <col min="9484" max="9484" width="18.85546875" style="6" customWidth="1"/>
    <col min="9485" max="9728" width="9.140625" style="6"/>
    <col min="9729" max="9729" width="6.140625" style="6" customWidth="1"/>
    <col min="9730" max="9730" width="82" style="6" customWidth="1"/>
    <col min="9731" max="9731" width="13.85546875" style="6" customWidth="1"/>
    <col min="9732" max="9732" width="17" style="6" customWidth="1"/>
    <col min="9733" max="9738" width="9.5703125" style="6" customWidth="1"/>
    <col min="9739" max="9739" width="9.140625" style="6"/>
    <col min="9740" max="9740" width="18.85546875" style="6" customWidth="1"/>
    <col min="9741" max="9984" width="9.140625" style="6"/>
    <col min="9985" max="9985" width="6.140625" style="6" customWidth="1"/>
    <col min="9986" max="9986" width="82" style="6" customWidth="1"/>
    <col min="9987" max="9987" width="13.85546875" style="6" customWidth="1"/>
    <col min="9988" max="9988" width="17" style="6" customWidth="1"/>
    <col min="9989" max="9994" width="9.5703125" style="6" customWidth="1"/>
    <col min="9995" max="9995" width="9.140625" style="6"/>
    <col min="9996" max="9996" width="18.85546875" style="6" customWidth="1"/>
    <col min="9997" max="10240" width="9.140625" style="6"/>
    <col min="10241" max="10241" width="6.140625" style="6" customWidth="1"/>
    <col min="10242" max="10242" width="82" style="6" customWidth="1"/>
    <col min="10243" max="10243" width="13.85546875" style="6" customWidth="1"/>
    <col min="10244" max="10244" width="17" style="6" customWidth="1"/>
    <col min="10245" max="10250" width="9.5703125" style="6" customWidth="1"/>
    <col min="10251" max="10251" width="9.140625" style="6"/>
    <col min="10252" max="10252" width="18.85546875" style="6" customWidth="1"/>
    <col min="10253" max="10496" width="9.140625" style="6"/>
    <col min="10497" max="10497" width="6.140625" style="6" customWidth="1"/>
    <col min="10498" max="10498" width="82" style="6" customWidth="1"/>
    <col min="10499" max="10499" width="13.85546875" style="6" customWidth="1"/>
    <col min="10500" max="10500" width="17" style="6" customWidth="1"/>
    <col min="10501" max="10506" width="9.5703125" style="6" customWidth="1"/>
    <col min="10507" max="10507" width="9.140625" style="6"/>
    <col min="10508" max="10508" width="18.85546875" style="6" customWidth="1"/>
    <col min="10509" max="10752" width="9.140625" style="6"/>
    <col min="10753" max="10753" width="6.140625" style="6" customWidth="1"/>
    <col min="10754" max="10754" width="82" style="6" customWidth="1"/>
    <col min="10755" max="10755" width="13.85546875" style="6" customWidth="1"/>
    <col min="10756" max="10756" width="17" style="6" customWidth="1"/>
    <col min="10757" max="10762" width="9.5703125" style="6" customWidth="1"/>
    <col min="10763" max="10763" width="9.140625" style="6"/>
    <col min="10764" max="10764" width="18.85546875" style="6" customWidth="1"/>
    <col min="10765" max="11008" width="9.140625" style="6"/>
    <col min="11009" max="11009" width="6.140625" style="6" customWidth="1"/>
    <col min="11010" max="11010" width="82" style="6" customWidth="1"/>
    <col min="11011" max="11011" width="13.85546875" style="6" customWidth="1"/>
    <col min="11012" max="11012" width="17" style="6" customWidth="1"/>
    <col min="11013" max="11018" width="9.5703125" style="6" customWidth="1"/>
    <col min="11019" max="11019" width="9.140625" style="6"/>
    <col min="11020" max="11020" width="18.85546875" style="6" customWidth="1"/>
    <col min="11021" max="11264" width="9.140625" style="6"/>
    <col min="11265" max="11265" width="6.140625" style="6" customWidth="1"/>
    <col min="11266" max="11266" width="82" style="6" customWidth="1"/>
    <col min="11267" max="11267" width="13.85546875" style="6" customWidth="1"/>
    <col min="11268" max="11268" width="17" style="6" customWidth="1"/>
    <col min="11269" max="11274" width="9.5703125" style="6" customWidth="1"/>
    <col min="11275" max="11275" width="9.140625" style="6"/>
    <col min="11276" max="11276" width="18.85546875" style="6" customWidth="1"/>
    <col min="11277" max="11520" width="9.140625" style="6"/>
    <col min="11521" max="11521" width="6.140625" style="6" customWidth="1"/>
    <col min="11522" max="11522" width="82" style="6" customWidth="1"/>
    <col min="11523" max="11523" width="13.85546875" style="6" customWidth="1"/>
    <col min="11524" max="11524" width="17" style="6" customWidth="1"/>
    <col min="11525" max="11530" width="9.5703125" style="6" customWidth="1"/>
    <col min="11531" max="11531" width="9.140625" style="6"/>
    <col min="11532" max="11532" width="18.85546875" style="6" customWidth="1"/>
    <col min="11533" max="11776" width="9.140625" style="6"/>
    <col min="11777" max="11777" width="6.140625" style="6" customWidth="1"/>
    <col min="11778" max="11778" width="82" style="6" customWidth="1"/>
    <col min="11779" max="11779" width="13.85546875" style="6" customWidth="1"/>
    <col min="11780" max="11780" width="17" style="6" customWidth="1"/>
    <col min="11781" max="11786" width="9.5703125" style="6" customWidth="1"/>
    <col min="11787" max="11787" width="9.140625" style="6"/>
    <col min="11788" max="11788" width="18.85546875" style="6" customWidth="1"/>
    <col min="11789" max="12032" width="9.140625" style="6"/>
    <col min="12033" max="12033" width="6.140625" style="6" customWidth="1"/>
    <col min="12034" max="12034" width="82" style="6" customWidth="1"/>
    <col min="12035" max="12035" width="13.85546875" style="6" customWidth="1"/>
    <col min="12036" max="12036" width="17" style="6" customWidth="1"/>
    <col min="12037" max="12042" width="9.5703125" style="6" customWidth="1"/>
    <col min="12043" max="12043" width="9.140625" style="6"/>
    <col min="12044" max="12044" width="18.85546875" style="6" customWidth="1"/>
    <col min="12045" max="12288" width="9.140625" style="6"/>
    <col min="12289" max="12289" width="6.140625" style="6" customWidth="1"/>
    <col min="12290" max="12290" width="82" style="6" customWidth="1"/>
    <col min="12291" max="12291" width="13.85546875" style="6" customWidth="1"/>
    <col min="12292" max="12292" width="17" style="6" customWidth="1"/>
    <col min="12293" max="12298" width="9.5703125" style="6" customWidth="1"/>
    <col min="12299" max="12299" width="9.140625" style="6"/>
    <col min="12300" max="12300" width="18.85546875" style="6" customWidth="1"/>
    <col min="12301" max="12544" width="9.140625" style="6"/>
    <col min="12545" max="12545" width="6.140625" style="6" customWidth="1"/>
    <col min="12546" max="12546" width="82" style="6" customWidth="1"/>
    <col min="12547" max="12547" width="13.85546875" style="6" customWidth="1"/>
    <col min="12548" max="12548" width="17" style="6" customWidth="1"/>
    <col min="12549" max="12554" width="9.5703125" style="6" customWidth="1"/>
    <col min="12555" max="12555" width="9.140625" style="6"/>
    <col min="12556" max="12556" width="18.85546875" style="6" customWidth="1"/>
    <col min="12557" max="12800" width="9.140625" style="6"/>
    <col min="12801" max="12801" width="6.140625" style="6" customWidth="1"/>
    <col min="12802" max="12802" width="82" style="6" customWidth="1"/>
    <col min="12803" max="12803" width="13.85546875" style="6" customWidth="1"/>
    <col min="12804" max="12804" width="17" style="6" customWidth="1"/>
    <col min="12805" max="12810" width="9.5703125" style="6" customWidth="1"/>
    <col min="12811" max="12811" width="9.140625" style="6"/>
    <col min="12812" max="12812" width="18.85546875" style="6" customWidth="1"/>
    <col min="12813" max="13056" width="9.140625" style="6"/>
    <col min="13057" max="13057" width="6.140625" style="6" customWidth="1"/>
    <col min="13058" max="13058" width="82" style="6" customWidth="1"/>
    <col min="13059" max="13059" width="13.85546875" style="6" customWidth="1"/>
    <col min="13060" max="13060" width="17" style="6" customWidth="1"/>
    <col min="13061" max="13066" width="9.5703125" style="6" customWidth="1"/>
    <col min="13067" max="13067" width="9.140625" style="6"/>
    <col min="13068" max="13068" width="18.85546875" style="6" customWidth="1"/>
    <col min="13069" max="13312" width="9.140625" style="6"/>
    <col min="13313" max="13313" width="6.140625" style="6" customWidth="1"/>
    <col min="13314" max="13314" width="82" style="6" customWidth="1"/>
    <col min="13315" max="13315" width="13.85546875" style="6" customWidth="1"/>
    <col min="13316" max="13316" width="17" style="6" customWidth="1"/>
    <col min="13317" max="13322" width="9.5703125" style="6" customWidth="1"/>
    <col min="13323" max="13323" width="9.140625" style="6"/>
    <col min="13324" max="13324" width="18.85546875" style="6" customWidth="1"/>
    <col min="13325" max="13568" width="9.140625" style="6"/>
    <col min="13569" max="13569" width="6.140625" style="6" customWidth="1"/>
    <col min="13570" max="13570" width="82" style="6" customWidth="1"/>
    <col min="13571" max="13571" width="13.85546875" style="6" customWidth="1"/>
    <col min="13572" max="13572" width="17" style="6" customWidth="1"/>
    <col min="13573" max="13578" width="9.5703125" style="6" customWidth="1"/>
    <col min="13579" max="13579" width="9.140625" style="6"/>
    <col min="13580" max="13580" width="18.85546875" style="6" customWidth="1"/>
    <col min="13581" max="13824" width="9.140625" style="6"/>
    <col min="13825" max="13825" width="6.140625" style="6" customWidth="1"/>
    <col min="13826" max="13826" width="82" style="6" customWidth="1"/>
    <col min="13827" max="13827" width="13.85546875" style="6" customWidth="1"/>
    <col min="13828" max="13828" width="17" style="6" customWidth="1"/>
    <col min="13829" max="13834" width="9.5703125" style="6" customWidth="1"/>
    <col min="13835" max="13835" width="9.140625" style="6"/>
    <col min="13836" max="13836" width="18.85546875" style="6" customWidth="1"/>
    <col min="13837" max="14080" width="9.140625" style="6"/>
    <col min="14081" max="14081" width="6.140625" style="6" customWidth="1"/>
    <col min="14082" max="14082" width="82" style="6" customWidth="1"/>
    <col min="14083" max="14083" width="13.85546875" style="6" customWidth="1"/>
    <col min="14084" max="14084" width="17" style="6" customWidth="1"/>
    <col min="14085" max="14090" width="9.5703125" style="6" customWidth="1"/>
    <col min="14091" max="14091" width="9.140625" style="6"/>
    <col min="14092" max="14092" width="18.85546875" style="6" customWidth="1"/>
    <col min="14093" max="14336" width="9.140625" style="6"/>
    <col min="14337" max="14337" width="6.140625" style="6" customWidth="1"/>
    <col min="14338" max="14338" width="82" style="6" customWidth="1"/>
    <col min="14339" max="14339" width="13.85546875" style="6" customWidth="1"/>
    <col min="14340" max="14340" width="17" style="6" customWidth="1"/>
    <col min="14341" max="14346" width="9.5703125" style="6" customWidth="1"/>
    <col min="14347" max="14347" width="9.140625" style="6"/>
    <col min="14348" max="14348" width="18.85546875" style="6" customWidth="1"/>
    <col min="14349" max="14592" width="9.140625" style="6"/>
    <col min="14593" max="14593" width="6.140625" style="6" customWidth="1"/>
    <col min="14594" max="14594" width="82" style="6" customWidth="1"/>
    <col min="14595" max="14595" width="13.85546875" style="6" customWidth="1"/>
    <col min="14596" max="14596" width="17" style="6" customWidth="1"/>
    <col min="14597" max="14602" width="9.5703125" style="6" customWidth="1"/>
    <col min="14603" max="14603" width="9.140625" style="6"/>
    <col min="14604" max="14604" width="18.85546875" style="6" customWidth="1"/>
    <col min="14605" max="14848" width="9.140625" style="6"/>
    <col min="14849" max="14849" width="6.140625" style="6" customWidth="1"/>
    <col min="14850" max="14850" width="82" style="6" customWidth="1"/>
    <col min="14851" max="14851" width="13.85546875" style="6" customWidth="1"/>
    <col min="14852" max="14852" width="17" style="6" customWidth="1"/>
    <col min="14853" max="14858" width="9.5703125" style="6" customWidth="1"/>
    <col min="14859" max="14859" width="9.140625" style="6"/>
    <col min="14860" max="14860" width="18.85546875" style="6" customWidth="1"/>
    <col min="14861" max="15104" width="9.140625" style="6"/>
    <col min="15105" max="15105" width="6.140625" style="6" customWidth="1"/>
    <col min="15106" max="15106" width="82" style="6" customWidth="1"/>
    <col min="15107" max="15107" width="13.85546875" style="6" customWidth="1"/>
    <col min="15108" max="15108" width="17" style="6" customWidth="1"/>
    <col min="15109" max="15114" width="9.5703125" style="6" customWidth="1"/>
    <col min="15115" max="15115" width="9.140625" style="6"/>
    <col min="15116" max="15116" width="18.85546875" style="6" customWidth="1"/>
    <col min="15117" max="15360" width="9.140625" style="6"/>
    <col min="15361" max="15361" width="6.140625" style="6" customWidth="1"/>
    <col min="15362" max="15362" width="82" style="6" customWidth="1"/>
    <col min="15363" max="15363" width="13.85546875" style="6" customWidth="1"/>
    <col min="15364" max="15364" width="17" style="6" customWidth="1"/>
    <col min="15365" max="15370" width="9.5703125" style="6" customWidth="1"/>
    <col min="15371" max="15371" width="9.140625" style="6"/>
    <col min="15372" max="15372" width="18.85546875" style="6" customWidth="1"/>
    <col min="15373" max="15616" width="9.140625" style="6"/>
    <col min="15617" max="15617" width="6.140625" style="6" customWidth="1"/>
    <col min="15618" max="15618" width="82" style="6" customWidth="1"/>
    <col min="15619" max="15619" width="13.85546875" style="6" customWidth="1"/>
    <col min="15620" max="15620" width="17" style="6" customWidth="1"/>
    <col min="15621" max="15626" width="9.5703125" style="6" customWidth="1"/>
    <col min="15627" max="15627" width="9.140625" style="6"/>
    <col min="15628" max="15628" width="18.85546875" style="6" customWidth="1"/>
    <col min="15629" max="15872" width="9.140625" style="6"/>
    <col min="15873" max="15873" width="6.140625" style="6" customWidth="1"/>
    <col min="15874" max="15874" width="82" style="6" customWidth="1"/>
    <col min="15875" max="15875" width="13.85546875" style="6" customWidth="1"/>
    <col min="15876" max="15876" width="17" style="6" customWidth="1"/>
    <col min="15877" max="15882" width="9.5703125" style="6" customWidth="1"/>
    <col min="15883" max="15883" width="9.140625" style="6"/>
    <col min="15884" max="15884" width="18.85546875" style="6" customWidth="1"/>
    <col min="15885" max="16128" width="9.140625" style="6"/>
    <col min="16129" max="16129" width="6.140625" style="6" customWidth="1"/>
    <col min="16130" max="16130" width="82" style="6" customWidth="1"/>
    <col min="16131" max="16131" width="13.85546875" style="6" customWidth="1"/>
    <col min="16132" max="16132" width="17" style="6" customWidth="1"/>
    <col min="16133" max="16138" width="9.5703125" style="6" customWidth="1"/>
    <col min="16139" max="16139" width="9.140625" style="6"/>
    <col min="16140" max="16140" width="18.85546875" style="6" customWidth="1"/>
    <col min="16141" max="16384" width="9.140625" style="6"/>
  </cols>
  <sheetData>
    <row r="1" spans="1:14" x14ac:dyDescent="0.25">
      <c r="E1" s="83" t="s">
        <v>81</v>
      </c>
      <c r="F1" s="83"/>
      <c r="G1" s="83"/>
      <c r="H1" s="83"/>
      <c r="I1" s="83"/>
      <c r="J1" s="83"/>
    </row>
    <row r="2" spans="1:14" x14ac:dyDescent="0.25">
      <c r="E2" s="83"/>
      <c r="F2" s="83"/>
      <c r="G2" s="83"/>
      <c r="H2" s="83"/>
      <c r="I2" s="83"/>
      <c r="J2" s="83"/>
    </row>
    <row r="3" spans="1:14" x14ac:dyDescent="0.25">
      <c r="E3" s="83"/>
      <c r="F3" s="83"/>
      <c r="G3" s="83"/>
      <c r="H3" s="83"/>
      <c r="I3" s="83"/>
      <c r="J3" s="83"/>
    </row>
    <row r="4" spans="1:14" x14ac:dyDescent="0.25">
      <c r="B4" s="22" t="s">
        <v>0</v>
      </c>
      <c r="E4" s="20"/>
      <c r="F4" s="20"/>
      <c r="G4" s="20"/>
      <c r="H4" s="20"/>
      <c r="I4" s="20"/>
      <c r="J4" s="20"/>
    </row>
    <row r="5" spans="1:14" ht="15.75" thickBot="1" x14ac:dyDescent="0.3">
      <c r="E5" s="21"/>
      <c r="F5" s="84" t="s">
        <v>1</v>
      </c>
      <c r="G5" s="84"/>
      <c r="H5" s="84"/>
      <c r="I5" s="84"/>
      <c r="J5" s="84"/>
    </row>
    <row r="6" spans="1:14" ht="29.25" customHeight="1" x14ac:dyDescent="0.25">
      <c r="A6" s="73" t="s">
        <v>2</v>
      </c>
      <c r="B6" s="85" t="s">
        <v>3</v>
      </c>
      <c r="C6" s="85" t="s">
        <v>4</v>
      </c>
      <c r="D6" s="85" t="s">
        <v>5</v>
      </c>
      <c r="E6" s="87" t="s">
        <v>6</v>
      </c>
      <c r="F6" s="87"/>
      <c r="G6" s="87"/>
      <c r="H6" s="87"/>
      <c r="I6" s="87"/>
      <c r="J6" s="88"/>
    </row>
    <row r="7" spans="1:14" ht="16.5" thickBot="1" x14ac:dyDescent="0.3">
      <c r="A7" s="75"/>
      <c r="B7" s="86"/>
      <c r="C7" s="86"/>
      <c r="D7" s="86"/>
      <c r="E7" s="1">
        <v>2012</v>
      </c>
      <c r="F7" s="1">
        <v>2013</v>
      </c>
      <c r="G7" s="1">
        <v>2014</v>
      </c>
      <c r="H7" s="1">
        <v>2015</v>
      </c>
      <c r="I7" s="1">
        <v>2016</v>
      </c>
      <c r="J7" s="2" t="s">
        <v>7</v>
      </c>
    </row>
    <row r="8" spans="1:14" ht="60" x14ac:dyDescent="0.25">
      <c r="A8" s="40">
        <v>1</v>
      </c>
      <c r="B8" s="23" t="s">
        <v>8</v>
      </c>
      <c r="C8" s="17" t="s">
        <v>9</v>
      </c>
      <c r="D8" s="17" t="s">
        <v>10</v>
      </c>
      <c r="E8" s="46">
        <v>0.7</v>
      </c>
      <c r="F8" s="46">
        <f>SUM(F9:F10)</f>
        <v>0.22999999999999998</v>
      </c>
      <c r="G8" s="46">
        <v>1.6539999999999999</v>
      </c>
      <c r="H8" s="46">
        <v>4.0999999999999996</v>
      </c>
      <c r="I8" s="46">
        <f>0.22+0.299</f>
        <v>0.51900000000000002</v>
      </c>
      <c r="J8" s="49">
        <f>E8+F8+G8+H8+I8</f>
        <v>7.2029999999999994</v>
      </c>
      <c r="L8" s="22"/>
      <c r="M8" s="5"/>
    </row>
    <row r="9" spans="1:14" ht="60" x14ac:dyDescent="0.25">
      <c r="A9" s="41" t="s">
        <v>11</v>
      </c>
      <c r="B9" s="24" t="s">
        <v>76</v>
      </c>
      <c r="C9" s="19" t="s">
        <v>9</v>
      </c>
      <c r="D9" s="19" t="s">
        <v>12</v>
      </c>
      <c r="E9" s="44">
        <v>0</v>
      </c>
      <c r="F9" s="44">
        <v>0.18</v>
      </c>
      <c r="G9" s="44">
        <v>0</v>
      </c>
      <c r="H9" s="44">
        <v>0</v>
      </c>
      <c r="I9" s="44">
        <v>0</v>
      </c>
      <c r="J9" s="50"/>
      <c r="L9" s="22"/>
      <c r="M9" s="5"/>
    </row>
    <row r="10" spans="1:14" ht="60.75" thickBot="1" x14ac:dyDescent="0.3">
      <c r="A10" s="42" t="s">
        <v>13</v>
      </c>
      <c r="B10" s="25" t="s">
        <v>77</v>
      </c>
      <c r="C10" s="26" t="s">
        <v>9</v>
      </c>
      <c r="D10" s="26" t="s">
        <v>12</v>
      </c>
      <c r="E10" s="45">
        <v>0</v>
      </c>
      <c r="F10" s="45">
        <v>0.05</v>
      </c>
      <c r="G10" s="45">
        <v>0</v>
      </c>
      <c r="H10" s="45">
        <v>0</v>
      </c>
      <c r="I10" s="45">
        <v>0</v>
      </c>
      <c r="J10" s="51"/>
      <c r="L10" s="22"/>
      <c r="M10" s="5"/>
    </row>
    <row r="11" spans="1:14" ht="30" x14ac:dyDescent="0.25">
      <c r="A11" s="73">
        <v>2</v>
      </c>
      <c r="B11" s="82" t="s">
        <v>14</v>
      </c>
      <c r="C11" s="17" t="s">
        <v>15</v>
      </c>
      <c r="D11" s="17" t="s">
        <v>10</v>
      </c>
      <c r="E11" s="46">
        <v>0</v>
      </c>
      <c r="F11" s="46">
        <v>2.83</v>
      </c>
      <c r="G11" s="46">
        <f>SUM(G12:G14)</f>
        <v>20.416</v>
      </c>
      <c r="H11" s="46">
        <f>SUM(H12:H14)</f>
        <v>26.561999999999998</v>
      </c>
      <c r="I11" s="46">
        <f>SUM(I12:I14)</f>
        <v>20.320799999999998</v>
      </c>
      <c r="J11" s="49">
        <f>SUM(E11:I11)</f>
        <v>70.128799999999998</v>
      </c>
      <c r="L11" s="22"/>
      <c r="M11" s="5"/>
    </row>
    <row r="12" spans="1:14" ht="30" x14ac:dyDescent="0.25">
      <c r="A12" s="74"/>
      <c r="B12" s="77"/>
      <c r="C12" s="19" t="s">
        <v>16</v>
      </c>
      <c r="D12" s="19"/>
      <c r="E12" s="44">
        <v>0</v>
      </c>
      <c r="F12" s="44">
        <v>0</v>
      </c>
      <c r="G12" s="44">
        <v>12.746</v>
      </c>
      <c r="H12" s="44">
        <v>18.361999999999998</v>
      </c>
      <c r="I12" s="44">
        <v>2.0497999999999998</v>
      </c>
      <c r="J12" s="50"/>
      <c r="L12" s="27"/>
      <c r="M12" s="27"/>
      <c r="N12" s="27"/>
    </row>
    <row r="13" spans="1:14" x14ac:dyDescent="0.25">
      <c r="A13" s="74"/>
      <c r="B13" s="77"/>
      <c r="C13" s="19" t="s">
        <v>21</v>
      </c>
      <c r="D13" s="19"/>
      <c r="E13" s="44">
        <v>0</v>
      </c>
      <c r="F13" s="44">
        <v>0</v>
      </c>
      <c r="G13" s="44">
        <v>0</v>
      </c>
      <c r="H13" s="44">
        <v>3.8</v>
      </c>
      <c r="I13" s="44">
        <v>5.4809999999999999</v>
      </c>
      <c r="J13" s="50"/>
      <c r="L13" s="27"/>
      <c r="M13" s="27"/>
      <c r="N13" s="27"/>
    </row>
    <row r="14" spans="1:14" ht="30" x14ac:dyDescent="0.25">
      <c r="A14" s="74"/>
      <c r="B14" s="77"/>
      <c r="C14" s="19" t="s">
        <v>17</v>
      </c>
      <c r="D14" s="19"/>
      <c r="E14" s="44">
        <v>0</v>
      </c>
      <c r="F14" s="44">
        <v>2.83</v>
      </c>
      <c r="G14" s="44">
        <f>SUM(G15:G18)</f>
        <v>7.6700000000000008</v>
      </c>
      <c r="H14" s="44">
        <v>4.4000000000000004</v>
      </c>
      <c r="I14" s="44">
        <v>12.79</v>
      </c>
      <c r="J14" s="50"/>
      <c r="L14" s="27"/>
      <c r="M14" s="27"/>
      <c r="N14" s="27"/>
    </row>
    <row r="15" spans="1:14" ht="30" x14ac:dyDescent="0.25">
      <c r="A15" s="41" t="s">
        <v>70</v>
      </c>
      <c r="B15" s="28" t="s">
        <v>75</v>
      </c>
      <c r="C15" s="19" t="s">
        <v>17</v>
      </c>
      <c r="D15" s="19" t="s">
        <v>10</v>
      </c>
      <c r="E15" s="44">
        <v>0</v>
      </c>
      <c r="F15" s="44">
        <v>0</v>
      </c>
      <c r="G15" s="44">
        <f>2.06</f>
        <v>2.06</v>
      </c>
      <c r="H15" s="44">
        <v>0</v>
      </c>
      <c r="I15" s="44">
        <v>0</v>
      </c>
      <c r="J15" s="50"/>
      <c r="L15" s="27"/>
      <c r="M15" s="27"/>
      <c r="N15" s="27"/>
    </row>
    <row r="16" spans="1:14" ht="30" x14ac:dyDescent="0.25">
      <c r="A16" s="41" t="s">
        <v>71</v>
      </c>
      <c r="B16" s="28" t="s">
        <v>68</v>
      </c>
      <c r="C16" s="19" t="s">
        <v>17</v>
      </c>
      <c r="D16" s="19" t="s">
        <v>10</v>
      </c>
      <c r="E16" s="44">
        <v>0</v>
      </c>
      <c r="F16" s="44">
        <v>0</v>
      </c>
      <c r="G16" s="44">
        <v>2.84</v>
      </c>
      <c r="H16" s="44">
        <v>0</v>
      </c>
      <c r="I16" s="44">
        <v>0</v>
      </c>
      <c r="J16" s="50"/>
      <c r="L16" s="27"/>
      <c r="M16" s="27"/>
      <c r="N16" s="27"/>
    </row>
    <row r="17" spans="1:14" ht="30" x14ac:dyDescent="0.25">
      <c r="A17" s="41" t="s">
        <v>72</v>
      </c>
      <c r="B17" s="28" t="s">
        <v>69</v>
      </c>
      <c r="C17" s="19" t="s">
        <v>17</v>
      </c>
      <c r="D17" s="19" t="s">
        <v>10</v>
      </c>
      <c r="E17" s="44">
        <v>0</v>
      </c>
      <c r="F17" s="44">
        <v>0</v>
      </c>
      <c r="G17" s="44">
        <v>1.23</v>
      </c>
      <c r="H17" s="44">
        <v>0</v>
      </c>
      <c r="I17" s="44">
        <v>0</v>
      </c>
      <c r="J17" s="50"/>
      <c r="L17" s="27"/>
      <c r="M17" s="27"/>
      <c r="N17" s="27"/>
    </row>
    <row r="18" spans="1:14" ht="30.75" thickBot="1" x14ac:dyDescent="0.3">
      <c r="A18" s="42" t="s">
        <v>73</v>
      </c>
      <c r="B18" s="34" t="s">
        <v>74</v>
      </c>
      <c r="C18" s="26" t="s">
        <v>17</v>
      </c>
      <c r="D18" s="26" t="s">
        <v>10</v>
      </c>
      <c r="E18" s="45">
        <v>0</v>
      </c>
      <c r="F18" s="45">
        <v>0</v>
      </c>
      <c r="G18" s="45">
        <v>1.54</v>
      </c>
      <c r="H18" s="45">
        <v>0</v>
      </c>
      <c r="I18" s="45">
        <v>0</v>
      </c>
      <c r="J18" s="51"/>
      <c r="L18" s="27"/>
      <c r="M18" s="27"/>
      <c r="N18" s="27"/>
    </row>
    <row r="19" spans="1:14" ht="45.75" thickBot="1" x14ac:dyDescent="0.3">
      <c r="A19" s="43">
        <v>3</v>
      </c>
      <c r="B19" s="35" t="s">
        <v>18</v>
      </c>
      <c r="C19" s="36" t="s">
        <v>9</v>
      </c>
      <c r="D19" s="36" t="s">
        <v>10</v>
      </c>
      <c r="E19" s="47">
        <v>0</v>
      </c>
      <c r="F19" s="47">
        <v>0</v>
      </c>
      <c r="G19" s="47">
        <v>1.68</v>
      </c>
      <c r="H19" s="47">
        <v>0.6</v>
      </c>
      <c r="I19" s="47">
        <v>1.32</v>
      </c>
      <c r="J19" s="52">
        <f>SUM(E19:I19)</f>
        <v>3.5999999999999996</v>
      </c>
      <c r="K19" s="5"/>
      <c r="L19" s="22"/>
      <c r="M19" s="5"/>
    </row>
    <row r="20" spans="1:14" ht="90.75" thickBot="1" x14ac:dyDescent="0.3">
      <c r="A20" s="43">
        <v>4</v>
      </c>
      <c r="B20" s="35" t="s">
        <v>19</v>
      </c>
      <c r="C20" s="36" t="s">
        <v>9</v>
      </c>
      <c r="D20" s="36" t="s">
        <v>10</v>
      </c>
      <c r="E20" s="47">
        <v>0</v>
      </c>
      <c r="F20" s="47">
        <v>0</v>
      </c>
      <c r="G20" s="47">
        <v>1.641</v>
      </c>
      <c r="H20" s="47">
        <v>2.3650000000000002</v>
      </c>
      <c r="I20" s="47">
        <v>6.6589999999999998</v>
      </c>
      <c r="J20" s="52">
        <f>SUM(E20:I20)</f>
        <v>10.664999999999999</v>
      </c>
      <c r="K20" s="5"/>
    </row>
    <row r="21" spans="1:14" ht="30" x14ac:dyDescent="0.25">
      <c r="A21" s="73">
        <v>5</v>
      </c>
      <c r="B21" s="82" t="s">
        <v>20</v>
      </c>
      <c r="C21" s="17" t="s">
        <v>15</v>
      </c>
      <c r="D21" s="17" t="s">
        <v>10</v>
      </c>
      <c r="E21" s="46">
        <f>SUM(E25+E38)</f>
        <v>11.370000000000001</v>
      </c>
      <c r="F21" s="46">
        <f>SUM(F25+F38)+F42+F46</f>
        <v>1.2991999999999999</v>
      </c>
      <c r="G21" s="46">
        <f>SUM(G22:G24)</f>
        <v>94.168999999999997</v>
      </c>
      <c r="H21" s="46">
        <f t="shared" ref="H21:I21" si="0">SUM(H22:H24)</f>
        <v>12.8</v>
      </c>
      <c r="I21" s="46">
        <f t="shared" si="0"/>
        <v>10.53</v>
      </c>
      <c r="J21" s="49">
        <f>SUM(E21:I21)</f>
        <v>130.16819999999998</v>
      </c>
      <c r="K21" s="5"/>
    </row>
    <row r="22" spans="1:14" ht="15.75" customHeight="1" x14ac:dyDescent="0.25">
      <c r="A22" s="74"/>
      <c r="B22" s="77"/>
      <c r="C22" s="19" t="s">
        <v>21</v>
      </c>
      <c r="D22" s="19"/>
      <c r="E22" s="44">
        <f>SUM(E27,E30,E33,E36,E39)</f>
        <v>4.3479999999999999</v>
      </c>
      <c r="F22" s="44">
        <f>SUM(F27,F30,F33,F36,F39)</f>
        <v>0</v>
      </c>
      <c r="G22" s="44">
        <f>8.895</f>
        <v>8.8949999999999996</v>
      </c>
      <c r="H22" s="44">
        <f>9.885</f>
        <v>9.8849999999999998</v>
      </c>
      <c r="I22" s="44">
        <v>9.0839999999999996</v>
      </c>
      <c r="J22" s="50"/>
      <c r="K22" s="5"/>
    </row>
    <row r="23" spans="1:14" ht="30" x14ac:dyDescent="0.25">
      <c r="A23" s="74"/>
      <c r="B23" s="77"/>
      <c r="C23" s="19" t="s">
        <v>9</v>
      </c>
      <c r="D23" s="19"/>
      <c r="E23" s="44">
        <f>SUM(E28,E31,E34,E37,E40)</f>
        <v>6.5219999999999994</v>
      </c>
      <c r="F23" s="44">
        <f>SUM(F28,F31,F34,F37,F40,F42)</f>
        <v>1.0992</v>
      </c>
      <c r="G23" s="44">
        <v>5.274</v>
      </c>
      <c r="H23" s="44">
        <v>2.915</v>
      </c>
      <c r="I23" s="44">
        <v>1.446</v>
      </c>
      <c r="J23" s="50"/>
      <c r="K23" s="5"/>
    </row>
    <row r="24" spans="1:14" ht="60" x14ac:dyDescent="0.25">
      <c r="A24" s="74"/>
      <c r="B24" s="77"/>
      <c r="C24" s="19" t="s">
        <v>22</v>
      </c>
      <c r="D24" s="19"/>
      <c r="E24" s="44">
        <f>E38</f>
        <v>0.5</v>
      </c>
      <c r="F24" s="44">
        <f>F41</f>
        <v>0</v>
      </c>
      <c r="G24" s="44">
        <f>G41</f>
        <v>80</v>
      </c>
      <c r="H24" s="44">
        <v>0</v>
      </c>
      <c r="I24" s="44">
        <v>0</v>
      </c>
      <c r="J24" s="50"/>
      <c r="K24" s="5"/>
    </row>
    <row r="25" spans="1:14" ht="60" x14ac:dyDescent="0.25">
      <c r="A25" s="41" t="s">
        <v>23</v>
      </c>
      <c r="B25" s="24" t="s">
        <v>24</v>
      </c>
      <c r="C25" s="19" t="s">
        <v>25</v>
      </c>
      <c r="D25" s="19" t="s">
        <v>10</v>
      </c>
      <c r="E25" s="48">
        <f>SUM(E26,E29,E32,E35)</f>
        <v>10.870000000000001</v>
      </c>
      <c r="F25" s="48">
        <f>SUM(F26,F29,F32,F35)</f>
        <v>0</v>
      </c>
      <c r="G25" s="48">
        <v>0</v>
      </c>
      <c r="H25" s="48">
        <v>0</v>
      </c>
      <c r="I25" s="48">
        <v>0</v>
      </c>
      <c r="J25" s="53"/>
    </row>
    <row r="26" spans="1:14" ht="30" x14ac:dyDescent="0.25">
      <c r="A26" s="76" t="s">
        <v>26</v>
      </c>
      <c r="B26" s="77" t="s">
        <v>27</v>
      </c>
      <c r="C26" s="19"/>
      <c r="D26" s="19" t="s">
        <v>10</v>
      </c>
      <c r="E26" s="48">
        <v>0.28699999999999998</v>
      </c>
      <c r="F26" s="48">
        <f>SUM(F27:F28)</f>
        <v>0</v>
      </c>
      <c r="G26" s="48">
        <v>0</v>
      </c>
      <c r="H26" s="48">
        <v>0</v>
      </c>
      <c r="I26" s="48">
        <v>0</v>
      </c>
      <c r="J26" s="53"/>
      <c r="K26" s="29"/>
    </row>
    <row r="27" spans="1:14" ht="15.75" customHeight="1" x14ac:dyDescent="0.25">
      <c r="A27" s="76"/>
      <c r="B27" s="77"/>
      <c r="C27" s="19" t="s">
        <v>21</v>
      </c>
      <c r="D27" s="19"/>
      <c r="E27" s="44">
        <f>E26*0.4</f>
        <v>0.1148</v>
      </c>
      <c r="F27" s="44">
        <v>0</v>
      </c>
      <c r="G27" s="44">
        <v>0</v>
      </c>
      <c r="H27" s="44">
        <v>0</v>
      </c>
      <c r="I27" s="44">
        <v>0</v>
      </c>
      <c r="J27" s="50"/>
      <c r="K27" s="29"/>
    </row>
    <row r="28" spans="1:14" ht="30" x14ac:dyDescent="0.25">
      <c r="A28" s="76"/>
      <c r="B28" s="77"/>
      <c r="C28" s="19" t="s">
        <v>9</v>
      </c>
      <c r="D28" s="19"/>
      <c r="E28" s="44">
        <f>E26*0.6</f>
        <v>0.17219999999999999</v>
      </c>
      <c r="F28" s="44">
        <v>0</v>
      </c>
      <c r="G28" s="44">
        <v>0</v>
      </c>
      <c r="H28" s="44">
        <v>0</v>
      </c>
      <c r="I28" s="44">
        <v>0</v>
      </c>
      <c r="J28" s="50"/>
      <c r="K28" s="29"/>
    </row>
    <row r="29" spans="1:14" ht="30" x14ac:dyDescent="0.25">
      <c r="A29" s="76" t="s">
        <v>28</v>
      </c>
      <c r="B29" s="77" t="s">
        <v>29</v>
      </c>
      <c r="C29" s="30"/>
      <c r="D29" s="19" t="s">
        <v>10</v>
      </c>
      <c r="E29" s="48">
        <v>1.75</v>
      </c>
      <c r="F29" s="48">
        <f>SUM(F30:F31)</f>
        <v>0</v>
      </c>
      <c r="G29" s="48">
        <f>SUM(G30:G31)</f>
        <v>0</v>
      </c>
      <c r="H29" s="48">
        <f>SUM(H30:H31)</f>
        <v>0</v>
      </c>
      <c r="I29" s="48">
        <f>SUM(I30:I31)</f>
        <v>0</v>
      </c>
      <c r="J29" s="53"/>
      <c r="K29" s="18"/>
    </row>
    <row r="30" spans="1:14" ht="15.75" customHeight="1" x14ac:dyDescent="0.25">
      <c r="A30" s="76"/>
      <c r="B30" s="78"/>
      <c r="C30" s="19" t="s">
        <v>21</v>
      </c>
      <c r="D30" s="19"/>
      <c r="E30" s="44">
        <f>E29*0.4</f>
        <v>0.70000000000000007</v>
      </c>
      <c r="F30" s="44">
        <v>0</v>
      </c>
      <c r="G30" s="44">
        <v>0</v>
      </c>
      <c r="H30" s="44">
        <v>0</v>
      </c>
      <c r="I30" s="44">
        <v>0</v>
      </c>
      <c r="J30" s="50"/>
      <c r="K30" s="18"/>
    </row>
    <row r="31" spans="1:14" ht="30" x14ac:dyDescent="0.25">
      <c r="A31" s="76"/>
      <c r="B31" s="78"/>
      <c r="C31" s="19" t="s">
        <v>9</v>
      </c>
      <c r="D31" s="19"/>
      <c r="E31" s="44">
        <f>E29*0.6</f>
        <v>1.05</v>
      </c>
      <c r="F31" s="44">
        <v>0</v>
      </c>
      <c r="G31" s="44">
        <v>0</v>
      </c>
      <c r="H31" s="44">
        <v>0</v>
      </c>
      <c r="I31" s="44">
        <v>0</v>
      </c>
      <c r="J31" s="50"/>
      <c r="K31" s="18"/>
    </row>
    <row r="32" spans="1:14" ht="30" x14ac:dyDescent="0.25">
      <c r="A32" s="76" t="s">
        <v>30</v>
      </c>
      <c r="B32" s="77" t="s">
        <v>31</v>
      </c>
      <c r="C32" s="19"/>
      <c r="D32" s="19" t="s">
        <v>10</v>
      </c>
      <c r="E32" s="48">
        <v>7.4169999999999998</v>
      </c>
      <c r="F32" s="48">
        <f>F33+F34</f>
        <v>0</v>
      </c>
      <c r="G32" s="48">
        <v>0</v>
      </c>
      <c r="H32" s="48">
        <v>0</v>
      </c>
      <c r="I32" s="48">
        <v>0</v>
      </c>
      <c r="J32" s="53"/>
      <c r="K32" s="18"/>
      <c r="L32" s="5"/>
    </row>
    <row r="33" spans="1:13" ht="15.75" customHeight="1" x14ac:dyDescent="0.25">
      <c r="A33" s="76"/>
      <c r="B33" s="78"/>
      <c r="C33" s="19" t="s">
        <v>21</v>
      </c>
      <c r="D33" s="19"/>
      <c r="E33" s="44">
        <f>E32*0.4</f>
        <v>2.9668000000000001</v>
      </c>
      <c r="F33" s="44">
        <v>0</v>
      </c>
      <c r="G33" s="44">
        <v>0</v>
      </c>
      <c r="H33" s="44">
        <v>0</v>
      </c>
      <c r="I33" s="44">
        <v>0</v>
      </c>
      <c r="J33" s="50"/>
      <c r="K33" s="18"/>
      <c r="L33" s="5"/>
    </row>
    <row r="34" spans="1:13" ht="30" x14ac:dyDescent="0.25">
      <c r="A34" s="76"/>
      <c r="B34" s="78"/>
      <c r="C34" s="19" t="s">
        <v>9</v>
      </c>
      <c r="D34" s="19"/>
      <c r="E34" s="44">
        <f>E32*0.6</f>
        <v>4.4501999999999997</v>
      </c>
      <c r="F34" s="44">
        <v>0</v>
      </c>
      <c r="G34" s="44">
        <v>0</v>
      </c>
      <c r="H34" s="44">
        <v>0</v>
      </c>
      <c r="I34" s="44">
        <v>0</v>
      </c>
      <c r="J34" s="50"/>
      <c r="K34" s="18"/>
      <c r="M34" s="5"/>
    </row>
    <row r="35" spans="1:13" ht="30" x14ac:dyDescent="0.25">
      <c r="A35" s="76" t="s">
        <v>32</v>
      </c>
      <c r="B35" s="77" t="s">
        <v>33</v>
      </c>
      <c r="C35" s="19"/>
      <c r="D35" s="19" t="s">
        <v>10</v>
      </c>
      <c r="E35" s="48">
        <v>1.4159999999999999</v>
      </c>
      <c r="F35" s="48">
        <v>0</v>
      </c>
      <c r="G35" s="48">
        <v>0</v>
      </c>
      <c r="H35" s="48">
        <v>0</v>
      </c>
      <c r="I35" s="48">
        <v>0</v>
      </c>
      <c r="J35" s="53"/>
      <c r="K35" s="18"/>
      <c r="L35" s="5"/>
    </row>
    <row r="36" spans="1:13" ht="15.75" customHeight="1" x14ac:dyDescent="0.25">
      <c r="A36" s="76"/>
      <c r="B36" s="78"/>
      <c r="C36" s="19" t="s">
        <v>21</v>
      </c>
      <c r="D36" s="19"/>
      <c r="E36" s="44">
        <f>E35*0.4</f>
        <v>0.56640000000000001</v>
      </c>
      <c r="F36" s="44">
        <v>0</v>
      </c>
      <c r="G36" s="44">
        <v>0</v>
      </c>
      <c r="H36" s="44">
        <v>0</v>
      </c>
      <c r="I36" s="44">
        <v>0</v>
      </c>
      <c r="J36" s="50"/>
      <c r="K36" s="18"/>
    </row>
    <row r="37" spans="1:13" ht="30" x14ac:dyDescent="0.25">
      <c r="A37" s="76"/>
      <c r="B37" s="78"/>
      <c r="C37" s="19" t="s">
        <v>9</v>
      </c>
      <c r="D37" s="19"/>
      <c r="E37" s="44">
        <f>E35*0.6</f>
        <v>0.84959999999999991</v>
      </c>
      <c r="F37" s="44">
        <v>0</v>
      </c>
      <c r="G37" s="44">
        <v>0</v>
      </c>
      <c r="H37" s="44">
        <v>0</v>
      </c>
      <c r="I37" s="44">
        <v>0</v>
      </c>
      <c r="J37" s="50"/>
      <c r="K37" s="18"/>
    </row>
    <row r="38" spans="1:13" ht="30" x14ac:dyDescent="0.25">
      <c r="A38" s="76" t="s">
        <v>34</v>
      </c>
      <c r="B38" s="77" t="s">
        <v>35</v>
      </c>
      <c r="C38" s="19"/>
      <c r="D38" s="19" t="s">
        <v>10</v>
      </c>
      <c r="E38" s="48">
        <v>0.5</v>
      </c>
      <c r="F38" s="48">
        <v>0</v>
      </c>
      <c r="G38" s="48">
        <v>0</v>
      </c>
      <c r="H38" s="48">
        <v>0</v>
      </c>
      <c r="I38" s="48">
        <v>0</v>
      </c>
      <c r="J38" s="53"/>
      <c r="K38" s="18"/>
    </row>
    <row r="39" spans="1:13" x14ac:dyDescent="0.25">
      <c r="A39" s="76"/>
      <c r="B39" s="78"/>
      <c r="C39" s="19" t="s">
        <v>21</v>
      </c>
      <c r="D39" s="19"/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50"/>
      <c r="K39" s="18"/>
    </row>
    <row r="40" spans="1:13" ht="30" x14ac:dyDescent="0.25">
      <c r="A40" s="76"/>
      <c r="B40" s="78"/>
      <c r="C40" s="19" t="s">
        <v>9</v>
      </c>
      <c r="D40" s="19"/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50"/>
      <c r="K40" s="18"/>
    </row>
    <row r="41" spans="1:13" ht="61.5" customHeight="1" x14ac:dyDescent="0.25">
      <c r="A41" s="76"/>
      <c r="B41" s="78"/>
      <c r="C41" s="19" t="s">
        <v>22</v>
      </c>
      <c r="D41" s="19"/>
      <c r="E41" s="44">
        <f>E38</f>
        <v>0.5</v>
      </c>
      <c r="F41" s="44">
        <v>0</v>
      </c>
      <c r="G41" s="44">
        <v>80</v>
      </c>
      <c r="H41" s="44">
        <v>0</v>
      </c>
      <c r="I41" s="44">
        <v>0</v>
      </c>
      <c r="J41" s="50"/>
      <c r="K41" s="18"/>
    </row>
    <row r="42" spans="1:13" ht="88.5" customHeight="1" x14ac:dyDescent="0.25">
      <c r="A42" s="41" t="s">
        <v>36</v>
      </c>
      <c r="B42" s="31" t="s">
        <v>37</v>
      </c>
      <c r="C42" s="19"/>
      <c r="D42" s="19" t="s">
        <v>38</v>
      </c>
      <c r="E42" s="48">
        <v>0</v>
      </c>
      <c r="F42" s="48">
        <f>SUM(F43:F45)</f>
        <v>1.0992</v>
      </c>
      <c r="G42" s="48">
        <v>0</v>
      </c>
      <c r="H42" s="48">
        <v>0</v>
      </c>
      <c r="I42" s="48">
        <v>0</v>
      </c>
      <c r="J42" s="53"/>
      <c r="K42" s="18"/>
    </row>
    <row r="43" spans="1:13" ht="45" x14ac:dyDescent="0.25">
      <c r="A43" s="41" t="s">
        <v>65</v>
      </c>
      <c r="B43" s="31" t="s">
        <v>80</v>
      </c>
      <c r="C43" s="79" t="s">
        <v>9</v>
      </c>
      <c r="D43" s="19"/>
      <c r="E43" s="44">
        <v>0</v>
      </c>
      <c r="F43" s="62">
        <v>0.54310000000000003</v>
      </c>
      <c r="G43" s="44">
        <v>0</v>
      </c>
      <c r="H43" s="44">
        <v>0</v>
      </c>
      <c r="I43" s="44">
        <v>0</v>
      </c>
      <c r="J43" s="53"/>
      <c r="K43" s="18"/>
    </row>
    <row r="44" spans="1:13" ht="90" x14ac:dyDescent="0.25">
      <c r="A44" s="41" t="s">
        <v>66</v>
      </c>
      <c r="B44" s="31" t="s">
        <v>78</v>
      </c>
      <c r="C44" s="79"/>
      <c r="D44" s="19"/>
      <c r="E44" s="44">
        <v>0</v>
      </c>
      <c r="F44" s="62">
        <v>0.34927999999999998</v>
      </c>
      <c r="G44" s="44">
        <v>0</v>
      </c>
      <c r="H44" s="44">
        <v>0</v>
      </c>
      <c r="I44" s="44">
        <v>0</v>
      </c>
      <c r="J44" s="53"/>
      <c r="K44" s="18"/>
    </row>
    <row r="45" spans="1:13" ht="15.75" x14ac:dyDescent="0.25">
      <c r="A45" s="59" t="s">
        <v>67</v>
      </c>
      <c r="B45" s="31" t="s">
        <v>79</v>
      </c>
      <c r="C45" s="61"/>
      <c r="D45" s="61"/>
      <c r="E45" s="60"/>
      <c r="F45" s="62">
        <v>0.20682</v>
      </c>
      <c r="G45" s="60">
        <v>0</v>
      </c>
      <c r="H45" s="60"/>
      <c r="I45" s="60"/>
      <c r="J45" s="53"/>
      <c r="K45" s="18"/>
    </row>
    <row r="46" spans="1:13" ht="30" x14ac:dyDescent="0.25">
      <c r="A46" s="76" t="s">
        <v>63</v>
      </c>
      <c r="B46" s="77" t="s">
        <v>64</v>
      </c>
      <c r="C46" s="32"/>
      <c r="D46" s="19" t="s">
        <v>10</v>
      </c>
      <c r="E46" s="48">
        <f>E47</f>
        <v>0</v>
      </c>
      <c r="F46" s="48">
        <f t="shared" ref="F46:I46" si="1">F47</f>
        <v>0.2</v>
      </c>
      <c r="G46" s="48">
        <f t="shared" si="1"/>
        <v>0</v>
      </c>
      <c r="H46" s="48">
        <f t="shared" si="1"/>
        <v>0</v>
      </c>
      <c r="I46" s="48">
        <f t="shared" si="1"/>
        <v>0</v>
      </c>
      <c r="J46" s="54"/>
      <c r="K46" s="18"/>
    </row>
    <row r="47" spans="1:13" ht="52.5" customHeight="1" thickBot="1" x14ac:dyDescent="0.3">
      <c r="A47" s="80"/>
      <c r="B47" s="81"/>
      <c r="C47" s="26" t="s">
        <v>9</v>
      </c>
      <c r="D47" s="26"/>
      <c r="E47" s="45">
        <v>0</v>
      </c>
      <c r="F47" s="45">
        <v>0.2</v>
      </c>
      <c r="G47" s="45">
        <v>0</v>
      </c>
      <c r="H47" s="45">
        <v>0</v>
      </c>
      <c r="I47" s="45">
        <v>0</v>
      </c>
      <c r="J47" s="55"/>
      <c r="K47" s="18"/>
    </row>
    <row r="48" spans="1:13" ht="45" x14ac:dyDescent="0.25">
      <c r="A48" s="73">
        <v>6</v>
      </c>
      <c r="B48" s="23" t="s">
        <v>39</v>
      </c>
      <c r="C48" s="17" t="s">
        <v>17</v>
      </c>
      <c r="D48" s="17" t="s">
        <v>10</v>
      </c>
      <c r="E48" s="46">
        <v>5.4</v>
      </c>
      <c r="F48" s="46">
        <f>SUM(F49:F59)</f>
        <v>16.676000000000002</v>
      </c>
      <c r="G48" s="46">
        <v>2.79</v>
      </c>
      <c r="H48" s="46">
        <v>0</v>
      </c>
      <c r="I48" s="46">
        <v>0</v>
      </c>
      <c r="J48" s="49">
        <f>SUM(E48:I48)</f>
        <v>24.866</v>
      </c>
      <c r="K48" s="4"/>
    </row>
    <row r="49" spans="1:12" ht="30" x14ac:dyDescent="0.25">
      <c r="A49" s="74"/>
      <c r="B49" s="33" t="s">
        <v>40</v>
      </c>
      <c r="C49" s="19" t="s">
        <v>9</v>
      </c>
      <c r="D49" s="19" t="s">
        <v>10</v>
      </c>
      <c r="E49" s="44">
        <v>0.4</v>
      </c>
      <c r="F49" s="44">
        <v>0</v>
      </c>
      <c r="G49" s="70">
        <v>0</v>
      </c>
      <c r="H49" s="70">
        <v>0</v>
      </c>
      <c r="I49" s="70">
        <v>0</v>
      </c>
      <c r="J49" s="69">
        <v>1.599</v>
      </c>
      <c r="K49" s="5"/>
      <c r="L49" s="5"/>
    </row>
    <row r="50" spans="1:12" ht="60" x14ac:dyDescent="0.25">
      <c r="A50" s="74"/>
      <c r="B50" s="33" t="s">
        <v>41</v>
      </c>
      <c r="C50" s="19" t="s">
        <v>9</v>
      </c>
      <c r="D50" s="19" t="s">
        <v>12</v>
      </c>
      <c r="E50" s="44">
        <v>0</v>
      </c>
      <c r="F50" s="44">
        <v>1.1990000000000001</v>
      </c>
      <c r="G50" s="70"/>
      <c r="H50" s="70"/>
      <c r="I50" s="70"/>
      <c r="J50" s="69"/>
    </row>
    <row r="51" spans="1:12" ht="45" x14ac:dyDescent="0.25">
      <c r="A51" s="74"/>
      <c r="B51" s="33" t="s">
        <v>42</v>
      </c>
      <c r="C51" s="19" t="s">
        <v>9</v>
      </c>
      <c r="D51" s="19" t="s">
        <v>10</v>
      </c>
      <c r="E51" s="44">
        <v>2.5</v>
      </c>
      <c r="F51" s="44">
        <v>0</v>
      </c>
      <c r="G51" s="70">
        <v>0</v>
      </c>
      <c r="H51" s="70">
        <v>0</v>
      </c>
      <c r="I51" s="70">
        <v>0</v>
      </c>
      <c r="J51" s="69">
        <v>0</v>
      </c>
      <c r="K51" s="5"/>
    </row>
    <row r="52" spans="1:12" ht="45" x14ac:dyDescent="0.25">
      <c r="A52" s="74"/>
      <c r="B52" s="33" t="s">
        <v>43</v>
      </c>
      <c r="C52" s="19" t="s">
        <v>9</v>
      </c>
      <c r="D52" s="19" t="s">
        <v>10</v>
      </c>
      <c r="E52" s="44">
        <v>0</v>
      </c>
      <c r="F52" s="44">
        <f>0.878+1.3025882</f>
        <v>2.1805881999999999</v>
      </c>
      <c r="G52" s="70"/>
      <c r="H52" s="70"/>
      <c r="I52" s="70"/>
      <c r="J52" s="69"/>
    </row>
    <row r="53" spans="1:12" ht="45" x14ac:dyDescent="0.25">
      <c r="A53" s="74"/>
      <c r="B53" s="33" t="s">
        <v>44</v>
      </c>
      <c r="C53" s="19" t="s">
        <v>9</v>
      </c>
      <c r="D53" s="19" t="s">
        <v>10</v>
      </c>
      <c r="E53" s="44">
        <v>0</v>
      </c>
      <c r="F53" s="44">
        <f>0.878+1.3025882</f>
        <v>2.1805881999999999</v>
      </c>
      <c r="G53" s="70"/>
      <c r="H53" s="70"/>
      <c r="I53" s="70"/>
      <c r="J53" s="69"/>
    </row>
    <row r="54" spans="1:12" ht="45" x14ac:dyDescent="0.25">
      <c r="A54" s="74"/>
      <c r="B54" s="33" t="s">
        <v>45</v>
      </c>
      <c r="C54" s="19" t="s">
        <v>9</v>
      </c>
      <c r="D54" s="19" t="s">
        <v>10</v>
      </c>
      <c r="E54" s="44">
        <v>0</v>
      </c>
      <c r="F54" s="44">
        <f>0.878+1.4030234</f>
        <v>2.2810234</v>
      </c>
      <c r="G54" s="70"/>
      <c r="H54" s="70"/>
      <c r="I54" s="70"/>
      <c r="J54" s="69"/>
    </row>
    <row r="55" spans="1:12" ht="45" x14ac:dyDescent="0.25">
      <c r="A55" s="74"/>
      <c r="B55" s="33" t="s">
        <v>46</v>
      </c>
      <c r="C55" s="19" t="s">
        <v>9</v>
      </c>
      <c r="D55" s="19" t="s">
        <v>10</v>
      </c>
      <c r="E55" s="44">
        <v>2.5</v>
      </c>
      <c r="F55" s="44">
        <v>0</v>
      </c>
      <c r="G55" s="70"/>
      <c r="H55" s="70"/>
      <c r="I55" s="70"/>
      <c r="J55" s="69"/>
    </row>
    <row r="56" spans="1:12" ht="45" x14ac:dyDescent="0.25">
      <c r="A56" s="74"/>
      <c r="B56" s="33" t="s">
        <v>47</v>
      </c>
      <c r="C56" s="19" t="s">
        <v>9</v>
      </c>
      <c r="D56" s="19" t="s">
        <v>10</v>
      </c>
      <c r="E56" s="44">
        <v>0</v>
      </c>
      <c r="F56" s="44">
        <f>0.878+1.4030234</f>
        <v>2.2810234</v>
      </c>
      <c r="G56" s="70"/>
      <c r="H56" s="70"/>
      <c r="I56" s="70"/>
      <c r="J56" s="69"/>
    </row>
    <row r="57" spans="1:12" ht="45" x14ac:dyDescent="0.25">
      <c r="A57" s="74"/>
      <c r="B57" s="33" t="s">
        <v>48</v>
      </c>
      <c r="C57" s="19" t="s">
        <v>9</v>
      </c>
      <c r="D57" s="19" t="s">
        <v>10</v>
      </c>
      <c r="E57" s="44">
        <v>0</v>
      </c>
      <c r="F57" s="44">
        <f>0.878+1.3199304</f>
        <v>2.1979304000000002</v>
      </c>
      <c r="G57" s="70"/>
      <c r="H57" s="70"/>
      <c r="I57" s="70"/>
      <c r="J57" s="69"/>
    </row>
    <row r="58" spans="1:12" ht="30" x14ac:dyDescent="0.25">
      <c r="A58" s="74"/>
      <c r="B58" s="33" t="s">
        <v>49</v>
      </c>
      <c r="C58" s="19" t="s">
        <v>9</v>
      </c>
      <c r="D58" s="19" t="s">
        <v>10</v>
      </c>
      <c r="E58" s="44">
        <v>0</v>
      </c>
      <c r="F58" s="44">
        <f>0.878+1.2972582</f>
        <v>2.1752582</v>
      </c>
      <c r="G58" s="70"/>
      <c r="H58" s="70"/>
      <c r="I58" s="70"/>
      <c r="J58" s="69"/>
    </row>
    <row r="59" spans="1:12" ht="30.75" thickBot="1" x14ac:dyDescent="0.3">
      <c r="A59" s="75"/>
      <c r="B59" s="37" t="s">
        <v>50</v>
      </c>
      <c r="C59" s="26" t="s">
        <v>9</v>
      </c>
      <c r="D59" s="26" t="s">
        <v>10</v>
      </c>
      <c r="E59" s="45">
        <v>0</v>
      </c>
      <c r="F59" s="45">
        <f>0.878+1.3025882</f>
        <v>2.1805881999999999</v>
      </c>
      <c r="G59" s="71"/>
      <c r="H59" s="71"/>
      <c r="I59" s="71"/>
      <c r="J59" s="72"/>
    </row>
    <row r="60" spans="1:12" ht="60.75" thickBot="1" x14ac:dyDescent="0.3">
      <c r="A60" s="43">
        <v>7</v>
      </c>
      <c r="B60" s="38" t="s">
        <v>61</v>
      </c>
      <c r="C60" s="36" t="s">
        <v>9</v>
      </c>
      <c r="D60" s="36" t="s">
        <v>10</v>
      </c>
      <c r="E60" s="47">
        <v>0</v>
      </c>
      <c r="F60" s="47">
        <v>0</v>
      </c>
      <c r="G60" s="47">
        <v>0</v>
      </c>
      <c r="H60" s="47">
        <v>2.1</v>
      </c>
      <c r="I60" s="47">
        <v>3.3239999999999998</v>
      </c>
      <c r="J60" s="52">
        <f>SUM(E60:I60)</f>
        <v>5.4239999999999995</v>
      </c>
      <c r="K60" s="5"/>
    </row>
    <row r="61" spans="1:12" ht="30.75" thickBot="1" x14ac:dyDescent="0.3">
      <c r="A61" s="43">
        <v>8</v>
      </c>
      <c r="B61" s="35" t="s">
        <v>51</v>
      </c>
      <c r="C61" s="36" t="s">
        <v>9</v>
      </c>
      <c r="D61" s="36" t="s">
        <v>10</v>
      </c>
      <c r="E61" s="47">
        <v>0</v>
      </c>
      <c r="F61" s="47">
        <v>0</v>
      </c>
      <c r="G61" s="47">
        <v>0</v>
      </c>
      <c r="H61" s="47">
        <v>2.855</v>
      </c>
      <c r="I61" s="47">
        <v>0.45</v>
      </c>
      <c r="J61" s="52">
        <f>SUM(E61:I61)</f>
        <v>3.3050000000000002</v>
      </c>
      <c r="K61" s="5"/>
    </row>
    <row r="62" spans="1:12" ht="45.75" thickBot="1" x14ac:dyDescent="0.3">
      <c r="A62" s="43">
        <v>9</v>
      </c>
      <c r="B62" s="35" t="s">
        <v>62</v>
      </c>
      <c r="C62" s="36" t="s">
        <v>9</v>
      </c>
      <c r="D62" s="36" t="s">
        <v>10</v>
      </c>
      <c r="E62" s="47">
        <v>0</v>
      </c>
      <c r="F62" s="47">
        <v>0</v>
      </c>
      <c r="G62" s="47">
        <v>0.18</v>
      </c>
      <c r="H62" s="47">
        <v>0.18</v>
      </c>
      <c r="I62" s="47">
        <v>0.18</v>
      </c>
      <c r="J62" s="52">
        <f>SUM(E62:I62)</f>
        <v>0.54</v>
      </c>
      <c r="K62" s="5"/>
    </row>
    <row r="63" spans="1:12" ht="30.75" thickBot="1" x14ac:dyDescent="0.3">
      <c r="A63" s="43">
        <v>10</v>
      </c>
      <c r="B63" s="35" t="s">
        <v>52</v>
      </c>
      <c r="C63" s="36" t="s">
        <v>9</v>
      </c>
      <c r="D63" s="35"/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52">
        <f>SUM(E63:I63)</f>
        <v>0</v>
      </c>
      <c r="K63" s="5"/>
    </row>
    <row r="64" spans="1:12" ht="16.5" thickBot="1" x14ac:dyDescent="0.3">
      <c r="A64" s="43"/>
      <c r="B64" s="39" t="s">
        <v>7</v>
      </c>
      <c r="C64" s="39"/>
      <c r="D64" s="39"/>
      <c r="E64" s="47">
        <f>SUM(E60:E63,E48,E21,E11:E20)+E8</f>
        <v>17.470000000000002</v>
      </c>
      <c r="F64" s="47">
        <f>SUM(F60:F63,F48,F21,F11,F19,F20,F8)</f>
        <v>21.0352</v>
      </c>
      <c r="G64" s="47">
        <f>SUM(G60:G63,G48,G21,G11,G19,G20,G8)</f>
        <v>122.53</v>
      </c>
      <c r="H64" s="47">
        <f>SUM(H60:H63,H48,H21,H11,H19,H20,H8)</f>
        <v>51.562000000000005</v>
      </c>
      <c r="I64" s="47">
        <f>SUM(I60:I63,I48,I21,I11,I19,I20,I8)</f>
        <v>43.302799999999998</v>
      </c>
      <c r="J64" s="52">
        <f>SUM(E64:I64)</f>
        <v>255.9</v>
      </c>
      <c r="K64" s="5"/>
    </row>
    <row r="66" spans="6:10" x14ac:dyDescent="0.25">
      <c r="F66" s="8"/>
      <c r="G66" s="8"/>
      <c r="H66" s="8"/>
      <c r="I66" s="8"/>
      <c r="J66" s="8"/>
    </row>
    <row r="67" spans="6:10" x14ac:dyDescent="0.25">
      <c r="F67" s="8"/>
      <c r="G67" s="8"/>
      <c r="H67" s="8"/>
      <c r="J67" s="8"/>
    </row>
    <row r="68" spans="6:10" x14ac:dyDescent="0.25">
      <c r="F68" s="8"/>
      <c r="G68" s="8"/>
      <c r="H68" s="8"/>
      <c r="I68" s="8"/>
      <c r="J68" s="8"/>
    </row>
    <row r="69" spans="6:10" x14ac:dyDescent="0.25">
      <c r="F69" s="8"/>
      <c r="G69" s="8"/>
      <c r="H69" s="8"/>
      <c r="I69" s="8"/>
      <c r="J69" s="8"/>
    </row>
    <row r="70" spans="6:10" x14ac:dyDescent="0.25">
      <c r="I70" s="8"/>
      <c r="J70" s="8"/>
    </row>
    <row r="72" spans="6:10" x14ac:dyDescent="0.25">
      <c r="H72" s="8"/>
      <c r="I72" s="8"/>
    </row>
    <row r="75" spans="6:10" x14ac:dyDescent="0.25">
      <c r="I75" s="8"/>
    </row>
  </sheetData>
  <mergeCells count="33">
    <mergeCell ref="E1:J3"/>
    <mergeCell ref="F5:J5"/>
    <mergeCell ref="A6:A7"/>
    <mergeCell ref="B6:B7"/>
    <mergeCell ref="C6:C7"/>
    <mergeCell ref="D6:D7"/>
    <mergeCell ref="E6:J6"/>
    <mergeCell ref="A11:A14"/>
    <mergeCell ref="B11:B14"/>
    <mergeCell ref="A21:A24"/>
    <mergeCell ref="B21:B24"/>
    <mergeCell ref="A26:A28"/>
    <mergeCell ref="B26:B28"/>
    <mergeCell ref="A48:A59"/>
    <mergeCell ref="G49:G50"/>
    <mergeCell ref="H49:H50"/>
    <mergeCell ref="I49:I50"/>
    <mergeCell ref="A29:A31"/>
    <mergeCell ref="B29:B31"/>
    <mergeCell ref="A32:A34"/>
    <mergeCell ref="B32:B34"/>
    <mergeCell ref="A35:A37"/>
    <mergeCell ref="B35:B37"/>
    <mergeCell ref="C43:C44"/>
    <mergeCell ref="A46:A47"/>
    <mergeCell ref="B46:B47"/>
    <mergeCell ref="A38:A41"/>
    <mergeCell ref="B38:B41"/>
    <mergeCell ref="J49:J50"/>
    <mergeCell ref="G51:G59"/>
    <mergeCell ref="H51:H59"/>
    <mergeCell ref="I51:I59"/>
    <mergeCell ref="J51:J59"/>
  </mergeCells>
  <conditionalFormatting sqref="E47:J66 E67:H68 J67:J68 E69:J69 E71:J65544 E70:G70 I70:J70 I68 E1:J45">
    <cfRule type="cellIs" dxfId="1" priority="3" stopIfTrue="1" operator="equal">
      <formula>0</formula>
    </cfRule>
  </conditionalFormatting>
  <conditionalFormatting sqref="E46:I46">
    <cfRule type="cellIs" dxfId="0" priority="2" stopIfTrue="1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scale="70" fitToHeight="3" orientation="landscape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2013-12-26T06:15:19Z</dcterms:modified>
</cp:coreProperties>
</file>