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январь\"/>
    </mc:Choice>
  </mc:AlternateContent>
  <bookViews>
    <workbookView xWindow="0" yWindow="0" windowWidth="28800" windowHeight="11835"/>
  </bookViews>
  <sheets>
    <sheet name="Приложение" sheetId="3" r:id="rId1"/>
  </sheets>
  <calcPr calcId="152511"/>
</workbook>
</file>

<file path=xl/calcChain.xml><?xml version="1.0" encoding="utf-8"?>
<calcChain xmlns="http://schemas.openxmlformats.org/spreadsheetml/2006/main">
  <c r="F4" i="3" l="1"/>
  <c r="E38" i="3" l="1"/>
  <c r="G41" i="3"/>
  <c r="C11" i="3"/>
  <c r="D11" i="3"/>
  <c r="F11" i="3" l="1"/>
  <c r="F35" i="3"/>
  <c r="F34" i="3"/>
  <c r="F27" i="3"/>
  <c r="F23" i="3" s="1"/>
  <c r="F19" i="3"/>
  <c r="F17" i="3" s="1"/>
  <c r="F9" i="3"/>
  <c r="F7" i="3"/>
  <c r="F6" i="3" l="1"/>
  <c r="F5" i="3" s="1"/>
  <c r="D35" i="3" l="1"/>
  <c r="D34" i="3"/>
  <c r="C34" i="3"/>
  <c r="C35" i="3"/>
  <c r="E30" i="3"/>
  <c r="C27" i="3" l="1"/>
  <c r="D27" i="3"/>
  <c r="D23" i="3" s="1"/>
  <c r="G29" i="3" l="1"/>
  <c r="E31" i="3"/>
  <c r="E29" i="3"/>
  <c r="C23" i="3"/>
  <c r="E21" i="3"/>
  <c r="E20" i="3"/>
  <c r="D19" i="3"/>
  <c r="D17" i="3" s="1"/>
  <c r="C19" i="3"/>
  <c r="C17" i="3" s="1"/>
  <c r="G21" i="3"/>
  <c r="G20" i="3"/>
  <c r="G25" i="3"/>
  <c r="E27" i="3" l="1"/>
  <c r="C7" i="3"/>
  <c r="E35" i="3" l="1"/>
  <c r="G35" i="3"/>
  <c r="G38" i="3"/>
  <c r="G32" i="3"/>
  <c r="G27" i="3"/>
  <c r="G26" i="3"/>
  <c r="G24" i="3"/>
  <c r="G22" i="3"/>
  <c r="G19" i="3"/>
  <c r="G18" i="3"/>
  <c r="G15" i="3"/>
  <c r="G13" i="3"/>
  <c r="G12" i="3"/>
  <c r="G10" i="3"/>
  <c r="G8" i="3"/>
  <c r="D9" i="3"/>
  <c r="E8" i="3"/>
  <c r="E10" i="3"/>
  <c r="E34" i="3" l="1"/>
  <c r="G34" i="3"/>
  <c r="G9" i="3"/>
  <c r="E32" i="3"/>
  <c r="E26" i="3"/>
  <c r="E25" i="3"/>
  <c r="E24" i="3"/>
  <c r="E22" i="3"/>
  <c r="E19" i="3"/>
  <c r="E18" i="3"/>
  <c r="E15" i="3"/>
  <c r="E12" i="3"/>
  <c r="D7" i="3"/>
  <c r="D6" i="3" s="1"/>
  <c r="C9" i="3"/>
  <c r="D5" i="3" l="1"/>
  <c r="D4" i="3" s="1"/>
  <c r="C6" i="3"/>
  <c r="G17" i="3"/>
  <c r="E9" i="3"/>
  <c r="G7" i="3"/>
  <c r="G23" i="3"/>
  <c r="G11" i="3"/>
  <c r="E23" i="3"/>
  <c r="E7" i="3"/>
  <c r="E11" i="3"/>
  <c r="E17" i="3"/>
  <c r="C5" i="3" l="1"/>
  <c r="C4" i="3" s="1"/>
  <c r="G6" i="3"/>
  <c r="E6" i="3"/>
  <c r="G4" i="3" l="1"/>
  <c r="G5" i="3"/>
  <c r="E5" i="3"/>
  <c r="E4" i="3" l="1"/>
</calcChain>
</file>

<file path=xl/sharedStrings.xml><?xml version="1.0" encoding="utf-8"?>
<sst xmlns="http://schemas.openxmlformats.org/spreadsheetml/2006/main" count="81" uniqueCount="81">
  <si>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</si>
  <si>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</si>
  <si>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</si>
  <si>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</si>
  <si>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</si>
  <si>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</si>
  <si>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</si>
  <si>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</si>
  <si>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</si>
  <si>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</si>
  <si>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</si>
  <si>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</si>
  <si>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</si>
  <si>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</si>
  <si>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</si>
  <si>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</si>
  <si>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</si>
  <si>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</si>
  <si>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</si>
  <si>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</si>
  <si>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</si>
  <si>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</si>
  <si>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</si>
  <si>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</si>
  <si>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</si>
  <si>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</si>
  <si>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</si>
  <si>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</si>
  <si>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</si>
  <si>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</si>
  <si>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</si>
  <si>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</si>
  <si>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</si>
  <si>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</si>
  <si>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</si>
  <si>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</si>
  <si>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</si>
  <si>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</si>
  <si>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</si>
  <si>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</si>
  <si>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</si>
  <si>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</si>
  <si>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</si>
  <si>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</si>
  <si>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</si>
  <si>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</si>
  <si>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</si>
  <si>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</si>
  <si>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</si>
  <si>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</si>
  <si>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</si>
  <si>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</si>
  <si>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</si>
  <si>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</si>
  <si>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</si>
  <si>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</si>
  <si>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</si>
  <si>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</si>
  <si>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</si>
  <si>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</si>
  <si>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</si>
  <si>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</si>
  <si>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</si>
  <si>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</si>
  <si>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</si>
  <si>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</si>
  <si>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</si>
  <si>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</si>
  <si>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</si>
  <si>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</si>
  <si>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</si>
  <si>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</si>
  <si>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</si>
  <si>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</si>
  <si>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</si>
  <si>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</si>
  <si>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01.02.2024)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</si>
  <si>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</si>
  <si>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</si>
  <si>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01.02.2023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</si>
  <si>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01.02.2024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</si>
</sst>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164" fontId="10" fillId="0" borderId="21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5" fillId="2" borderId="30" xfId="0" applyNumberFormat="1" applyFont="1" applyFill="1" applyBorder="1" applyAlignment="1">
      <alignment horizontal="right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2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7" fillId="0" borderId="35" xfId="0" applyNumberFormat="1" applyFont="1" applyBorder="1" applyAlignment="1">
      <alignment horizontal="right" vertical="center"/>
    </xf>
    <xf numFmtId="4" fontId="5" fillId="2" borderId="36" xfId="0" applyNumberFormat="1" applyFont="1" applyFill="1" applyBorder="1" applyAlignment="1">
      <alignment horizontal="right" vertical="center" wrapText="1"/>
    </xf>
    <xf numFmtId="4" fontId="7" fillId="0" borderId="31" xfId="0" applyNumberFormat="1" applyFont="1" applyFill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4" fontId="7" fillId="0" borderId="40" xfId="0" applyNumberFormat="1" applyFont="1" applyBorder="1" applyAlignment="1">
      <alignment horizontal="right" vertical="center" wrapText="1"/>
    </xf>
    <xf numFmtId="164" fontId="9" fillId="0" borderId="4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1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>
      <selection activeCell="K15" sqref="K15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39" t="s">
        <v>76</v>
      </c>
      <c r="B1" s="139"/>
      <c r="C1" s="139"/>
      <c r="D1" s="139"/>
      <c r="E1" s="139"/>
      <c r="F1" s="139"/>
      <c r="G1" s="139"/>
    </row>
    <row r="2" spans="1:14" ht="15.75" thickBot="1" x14ac:dyDescent="0.3">
      <c r="A2" s="139"/>
      <c r="B2" s="139"/>
      <c r="C2" s="139"/>
      <c r="D2" s="139"/>
      <c r="E2" s="139"/>
      <c r="F2" s="139"/>
      <c r="G2" s="139"/>
    </row>
    <row r="3" spans="1:14" ht="86.25" customHeight="1" thickBot="1" x14ac:dyDescent="0.3">
      <c r="A3" s="5" t="s">
        <v>0</v>
      </c>
      <c r="B3" s="5" t="s">
        <v>1</v>
      </c>
      <c r="C3" s="138" t="s">
        <v>78</v>
      </c>
      <c r="D3" s="141" t="s">
        <v>80</v>
      </c>
      <c r="E3" s="35" t="s">
        <v>69</v>
      </c>
      <c r="F3" s="142" t="s">
        <v>79</v>
      </c>
      <c r="G3" s="26" t="s">
        <v>2</v>
      </c>
      <c r="I3" s="3"/>
    </row>
    <row r="4" spans="1:14" ht="24.95" customHeight="1" thickBot="1" x14ac:dyDescent="0.3">
      <c r="A4" s="61"/>
      <c r="B4" s="62" t="s">
        <v>3</v>
      </c>
      <c r="C4" s="63">
        <f>SUM(C5,C34)</f>
        <v>6845847.7199999997</v>
      </c>
      <c r="D4" s="64">
        <f>SUM(D5,D34)</f>
        <v>240468.27</v>
      </c>
      <c r="E4" s="65">
        <f t="shared" ref="E4" si="0">D4/C4/100%</f>
        <v>3.5126149431790168E-2</v>
      </c>
      <c r="F4" s="64">
        <f>SUM(F5,F34)-0.0001</f>
        <v>208971.07490000001</v>
      </c>
      <c r="G4" s="66">
        <f>D4/F4</f>
        <v>1.1507251427742931</v>
      </c>
      <c r="H4" s="4"/>
      <c r="I4" s="3"/>
      <c r="K4" s="3"/>
    </row>
    <row r="5" spans="1:14" ht="24.95" customHeight="1" thickBot="1" x14ac:dyDescent="0.3">
      <c r="A5" s="51" t="s">
        <v>4</v>
      </c>
      <c r="B5" s="52" t="s">
        <v>5</v>
      </c>
      <c r="C5" s="53">
        <f>SUM(C6,C23)</f>
        <v>2906261</v>
      </c>
      <c r="D5" s="53">
        <f>SUM(D6,D23)</f>
        <v>96703.700000000012</v>
      </c>
      <c r="E5" s="54">
        <f t="shared" ref="E5" si="1">D5/C5/100%</f>
        <v>3.3274265456543654E-2</v>
      </c>
      <c r="F5" s="53">
        <f>SUM(F6,F23)</f>
        <v>72758.912000000011</v>
      </c>
      <c r="G5" s="131">
        <f t="shared" ref="G5:G38" si="2">D5/F5</f>
        <v>1.3290976643521002</v>
      </c>
      <c r="H5" s="3"/>
      <c r="I5" s="4"/>
    </row>
    <row r="6" spans="1:14" ht="24.95" customHeight="1" thickBot="1" x14ac:dyDescent="0.3">
      <c r="A6" s="44"/>
      <c r="B6" s="50" t="s">
        <v>6</v>
      </c>
      <c r="C6" s="46">
        <f>SUM(C7,C9,C11,C17,C22:C22)</f>
        <v>2457732.7600000002</v>
      </c>
      <c r="D6" s="47">
        <f>SUM(D7,D9,D11,D17,D22)</f>
        <v>87025.24</v>
      </c>
      <c r="E6" s="48">
        <f t="shared" ref="E6:E10" si="3">D6/C6/100%</f>
        <v>3.5408748020268888E-2</v>
      </c>
      <c r="F6" s="47">
        <f>SUM(F7,F9,F11,F17,F22)</f>
        <v>37318.662000000004</v>
      </c>
      <c r="G6" s="49">
        <f t="shared" si="2"/>
        <v>2.3319496288478936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7">
        <f>SUM(D8)</f>
        <v>40063.94</v>
      </c>
      <c r="E7" s="36">
        <f t="shared" si="3"/>
        <v>3.5920806839337606E-2</v>
      </c>
      <c r="F7" s="27">
        <f>SUM(F8)</f>
        <v>24738.933000000001</v>
      </c>
      <c r="G7" s="43">
        <f t="shared" si="2"/>
        <v>1.6194691986109506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8">
        <v>40063.94</v>
      </c>
      <c r="E8" s="39">
        <f t="shared" si="3"/>
        <v>3.5920806839337606E-2</v>
      </c>
      <c r="F8" s="28">
        <v>24738.933000000001</v>
      </c>
      <c r="G8" s="126">
        <f t="shared" si="2"/>
        <v>1.6194691986109506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7">
        <f>SUM(D10)</f>
        <v>378.9</v>
      </c>
      <c r="E9" s="36">
        <f t="shared" si="3"/>
        <v>8.4425133689839574E-2</v>
      </c>
      <c r="F9" s="27">
        <f>SUM(F10)</f>
        <v>150.55500000000001</v>
      </c>
      <c r="G9" s="43">
        <f t="shared" si="2"/>
        <v>2.5166882534621897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9">
        <v>378.9</v>
      </c>
      <c r="E10" s="39">
        <f t="shared" si="3"/>
        <v>8.4425133689839574E-2</v>
      </c>
      <c r="F10" s="69">
        <v>150.55500000000001</v>
      </c>
      <c r="G10" s="126">
        <f t="shared" si="2"/>
        <v>2.5166882534621897</v>
      </c>
      <c r="I10" s="3"/>
      <c r="N10" s="3"/>
    </row>
    <row r="11" spans="1:14" ht="24.95" customHeight="1" thickBot="1" x14ac:dyDescent="0.3">
      <c r="A11" s="17" t="s">
        <v>15</v>
      </c>
      <c r="B11" s="110" t="s">
        <v>16</v>
      </c>
      <c r="C11" s="119">
        <f>SUM(C12:C16)</f>
        <v>922988.81</v>
      </c>
      <c r="D11" s="115">
        <f>SUM(D12:D16)</f>
        <v>37880.160000000003</v>
      </c>
      <c r="E11" s="36">
        <f t="shared" ref="E11:E21" si="4">D11/C11/100%</f>
        <v>4.1040757579715405E-2</v>
      </c>
      <c r="F11" s="27">
        <f>SUM(F12:F16)</f>
        <v>5529.3719999999994</v>
      </c>
      <c r="G11" s="43">
        <f t="shared" si="2"/>
        <v>6.8507165008973905</v>
      </c>
      <c r="N11" s="3"/>
    </row>
    <row r="12" spans="1:14" ht="24.95" customHeight="1" x14ac:dyDescent="0.25">
      <c r="A12" s="10" t="s">
        <v>17</v>
      </c>
      <c r="B12" s="111" t="s">
        <v>18</v>
      </c>
      <c r="C12" s="120">
        <v>861002.81</v>
      </c>
      <c r="D12" s="109">
        <v>6112.9</v>
      </c>
      <c r="E12" s="40">
        <f t="shared" si="4"/>
        <v>7.0997445409034139E-3</v>
      </c>
      <c r="F12" s="33">
        <v>11540.5</v>
      </c>
      <c r="G12" s="127">
        <f t="shared" si="2"/>
        <v>0.52969108790780295</v>
      </c>
    </row>
    <row r="13" spans="1:14" ht="24.95" customHeight="1" x14ac:dyDescent="0.25">
      <c r="A13" s="2" t="s">
        <v>49</v>
      </c>
      <c r="B13" s="112" t="s">
        <v>46</v>
      </c>
      <c r="C13" s="121"/>
      <c r="D13" s="116">
        <v>4.3600000000000003</v>
      </c>
      <c r="E13" s="41"/>
      <c r="F13" s="29">
        <v>-2081.2849999999999</v>
      </c>
      <c r="G13" s="128">
        <f t="shared" si="2"/>
        <v>-2.0948596660236348E-3</v>
      </c>
      <c r="J13" t="s">
        <v>66</v>
      </c>
    </row>
    <row r="14" spans="1:14" ht="24.95" customHeight="1" x14ac:dyDescent="0.25">
      <c r="A14" s="6" t="s">
        <v>54</v>
      </c>
      <c r="B14" s="113" t="s">
        <v>55</v>
      </c>
      <c r="C14" s="122"/>
      <c r="D14" s="117"/>
      <c r="E14" s="37"/>
      <c r="F14" s="34"/>
      <c r="G14" s="129"/>
    </row>
    <row r="15" spans="1:14" ht="24.95" customHeight="1" x14ac:dyDescent="0.25">
      <c r="A15" s="6" t="s">
        <v>47</v>
      </c>
      <c r="B15" s="112" t="s">
        <v>48</v>
      </c>
      <c r="C15" s="123">
        <v>60864</v>
      </c>
      <c r="D15" s="116">
        <v>31549.08</v>
      </c>
      <c r="E15" s="41">
        <f t="shared" si="4"/>
        <v>0.51835370662460567</v>
      </c>
      <c r="F15" s="29">
        <v>-3958.502</v>
      </c>
      <c r="G15" s="128">
        <f t="shared" si="2"/>
        <v>-7.9699542907897989</v>
      </c>
    </row>
    <row r="16" spans="1:14" ht="24.95" customHeight="1" thickBot="1" x14ac:dyDescent="0.3">
      <c r="A16" s="6" t="s">
        <v>74</v>
      </c>
      <c r="B16" s="114" t="s">
        <v>75</v>
      </c>
      <c r="C16" s="124">
        <v>1122</v>
      </c>
      <c r="D16" s="118">
        <v>213.82</v>
      </c>
      <c r="E16" s="39"/>
      <c r="F16" s="28">
        <v>28.658999999999999</v>
      </c>
      <c r="G16" s="130"/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7">
        <f>SUM(D18:D19)</f>
        <v>6911.16</v>
      </c>
      <c r="E17" s="36">
        <f t="shared" si="4"/>
        <v>1.7271639030851316E-2</v>
      </c>
      <c r="F17" s="27">
        <f>SUM(F18:F19)</f>
        <v>6357.2199999999993</v>
      </c>
      <c r="G17" s="43">
        <f t="shared" si="2"/>
        <v>1.0871355718380047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2">
        <v>5099.68</v>
      </c>
      <c r="E18" s="39">
        <f t="shared" si="4"/>
        <v>2.7810722524281375E-2</v>
      </c>
      <c r="F18" s="72">
        <v>5792.7939999999999</v>
      </c>
      <c r="G18" s="126">
        <f t="shared" si="2"/>
        <v>0.88034893006725257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7">
        <f>SUM(D20:D21)</f>
        <v>1811.48</v>
      </c>
      <c r="E19" s="36">
        <f t="shared" si="4"/>
        <v>8.3565372230987103E-3</v>
      </c>
      <c r="F19" s="27">
        <f>SUM(F20:F21)</f>
        <v>564.42599999999993</v>
      </c>
      <c r="G19" s="43">
        <f t="shared" si="2"/>
        <v>3.2094198353725738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3">
        <v>1607.12</v>
      </c>
      <c r="E20" s="40">
        <f t="shared" si="4"/>
        <v>8.1004032258064507E-3</v>
      </c>
      <c r="F20" s="73">
        <v>820.63900000000001</v>
      </c>
      <c r="G20" s="132">
        <f t="shared" si="2"/>
        <v>1.9583763384387043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7">
        <v>204.36</v>
      </c>
      <c r="E21" s="40">
        <f t="shared" si="4"/>
        <v>1.1122237944922174E-2</v>
      </c>
      <c r="F21" s="67">
        <v>-256.21300000000002</v>
      </c>
      <c r="G21" s="133">
        <f t="shared" si="2"/>
        <v>-0.79761760722523833</v>
      </c>
      <c r="H21" s="143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14770.19</v>
      </c>
      <c r="D22" s="30">
        <v>1791.08</v>
      </c>
      <c r="E22" s="36">
        <f t="shared" ref="E22" si="5">D22/C22/100%</f>
        <v>0.12126316587667456</v>
      </c>
      <c r="F22" s="30">
        <v>542.58199999999999</v>
      </c>
      <c r="G22" s="43">
        <f t="shared" si="2"/>
        <v>3.3010309962365136</v>
      </c>
    </row>
    <row r="23" spans="1:14" ht="24.95" customHeight="1" thickBot="1" x14ac:dyDescent="0.3">
      <c r="A23" s="45"/>
      <c r="B23" s="50" t="s">
        <v>23</v>
      </c>
      <c r="C23" s="47">
        <f>SUM(C24,C25,C26,C27,C32)</f>
        <v>448528.24</v>
      </c>
      <c r="D23" s="47">
        <f>SUM(D24,D25,D26,D27,D32,D33)</f>
        <v>9678.4600000000028</v>
      </c>
      <c r="E23" s="48">
        <f t="shared" ref="E23:E31" si="6">D23/C23/100%</f>
        <v>2.1578262273965188E-2</v>
      </c>
      <c r="F23" s="47">
        <f>SUM(F24,F25,F26,F27,F32)</f>
        <v>35440.25</v>
      </c>
      <c r="G23" s="49">
        <f t="shared" si="2"/>
        <v>0.27309231735103456</v>
      </c>
    </row>
    <row r="24" spans="1:14" ht="24.95" customHeight="1" thickBot="1" x14ac:dyDescent="0.3">
      <c r="A24" s="17" t="s">
        <v>24</v>
      </c>
      <c r="B24" s="8" t="s">
        <v>25</v>
      </c>
      <c r="C24" s="18">
        <v>328054.5</v>
      </c>
      <c r="D24" s="30">
        <v>8245.4500000000007</v>
      </c>
      <c r="E24" s="36">
        <f t="shared" si="6"/>
        <v>2.5134390779580833E-2</v>
      </c>
      <c r="F24" s="30">
        <v>9470.3130000000001</v>
      </c>
      <c r="G24" s="43">
        <f t="shared" si="2"/>
        <v>0.87066288094173871</v>
      </c>
    </row>
    <row r="25" spans="1:14" ht="24.95" customHeight="1" thickBot="1" x14ac:dyDescent="0.3">
      <c r="A25" s="17" t="s">
        <v>26</v>
      </c>
      <c r="B25" s="8" t="s">
        <v>27</v>
      </c>
      <c r="C25" s="18">
        <v>191</v>
      </c>
      <c r="D25" s="30">
        <v>0.02</v>
      </c>
      <c r="E25" s="36">
        <f t="shared" si="6"/>
        <v>1.0471204188481675E-4</v>
      </c>
      <c r="F25" s="30">
        <v>42.978999999999999</v>
      </c>
      <c r="G25" s="43">
        <f t="shared" si="2"/>
        <v>4.6534353986830778E-4</v>
      </c>
    </row>
    <row r="26" spans="1:14" ht="24.95" customHeight="1" thickBot="1" x14ac:dyDescent="0.3">
      <c r="A26" s="15" t="s">
        <v>28</v>
      </c>
      <c r="B26" s="16" t="s">
        <v>29</v>
      </c>
      <c r="C26" s="22">
        <v>10000</v>
      </c>
      <c r="D26" s="31">
        <v>913.95</v>
      </c>
      <c r="E26" s="42">
        <f t="shared" si="6"/>
        <v>9.1395000000000004E-2</v>
      </c>
      <c r="F26" s="31">
        <v>233.029</v>
      </c>
      <c r="G26" s="75">
        <f t="shared" si="2"/>
        <v>3.9220440374374008</v>
      </c>
    </row>
    <row r="27" spans="1:14" ht="24.95" customHeight="1" x14ac:dyDescent="0.25">
      <c r="A27" s="101" t="s">
        <v>30</v>
      </c>
      <c r="B27" s="102" t="s">
        <v>31</v>
      </c>
      <c r="C27" s="103">
        <f>SUM(C28:C31)</f>
        <v>66800</v>
      </c>
      <c r="D27" s="104">
        <f>SUM(D28:D31)</f>
        <v>78.78</v>
      </c>
      <c r="E27" s="87">
        <f t="shared" si="6"/>
        <v>1.1793413173652695E-3</v>
      </c>
      <c r="F27" s="105">
        <f>SUM(F28:F31)</f>
        <v>375.99400000000003</v>
      </c>
      <c r="G27" s="106">
        <f t="shared" si="2"/>
        <v>0.20952462007372458</v>
      </c>
    </row>
    <row r="28" spans="1:14" ht="24.95" customHeight="1" x14ac:dyDescent="0.25">
      <c r="A28" s="81" t="s">
        <v>64</v>
      </c>
      <c r="B28" s="108" t="s">
        <v>61</v>
      </c>
      <c r="C28" s="83"/>
      <c r="D28" s="86"/>
      <c r="E28" s="134"/>
      <c r="F28" s="98"/>
      <c r="G28" s="100"/>
    </row>
    <row r="29" spans="1:14" ht="66" customHeight="1" x14ac:dyDescent="0.25">
      <c r="A29" s="70" t="s">
        <v>60</v>
      </c>
      <c r="B29" s="71" t="s">
        <v>62</v>
      </c>
      <c r="C29" s="76">
        <v>23800</v>
      </c>
      <c r="D29" s="77">
        <v>78.78</v>
      </c>
      <c r="E29" s="135">
        <f t="shared" si="6"/>
        <v>3.3100840336134454E-3</v>
      </c>
      <c r="F29" s="97">
        <v>375.99400000000003</v>
      </c>
      <c r="G29" s="107">
        <f t="shared" si="2"/>
        <v>0.20952462007372458</v>
      </c>
      <c r="K29" s="85"/>
    </row>
    <row r="30" spans="1:14" ht="48" customHeight="1" x14ac:dyDescent="0.25">
      <c r="A30" s="81" t="s">
        <v>70</v>
      </c>
      <c r="B30" s="82" t="s">
        <v>63</v>
      </c>
      <c r="C30" s="83">
        <v>3000</v>
      </c>
      <c r="D30" s="86"/>
      <c r="E30" s="134">
        <f t="shared" si="6"/>
        <v>0</v>
      </c>
      <c r="F30" s="98"/>
      <c r="G30" s="100"/>
      <c r="N30" s="84"/>
    </row>
    <row r="31" spans="1:14" ht="57.75" customHeight="1" thickBot="1" x14ac:dyDescent="0.3">
      <c r="A31" s="70" t="s">
        <v>71</v>
      </c>
      <c r="B31" s="78" t="s">
        <v>65</v>
      </c>
      <c r="C31" s="76">
        <v>40000</v>
      </c>
      <c r="D31" s="77"/>
      <c r="E31" s="136">
        <f t="shared" si="6"/>
        <v>0</v>
      </c>
      <c r="F31" s="97"/>
      <c r="G31" s="80"/>
    </row>
    <row r="32" spans="1:14" ht="24.95" customHeight="1" thickBot="1" x14ac:dyDescent="0.3">
      <c r="A32" s="17" t="s">
        <v>32</v>
      </c>
      <c r="B32" s="8" t="s">
        <v>33</v>
      </c>
      <c r="C32" s="18">
        <v>43482.74</v>
      </c>
      <c r="D32" s="74">
        <v>360.91</v>
      </c>
      <c r="E32" s="79">
        <f t="shared" ref="E32" si="7">D32/C32/100%</f>
        <v>8.3000749262810963E-3</v>
      </c>
      <c r="F32" s="99">
        <v>25317.935000000001</v>
      </c>
      <c r="G32" s="75">
        <f t="shared" si="2"/>
        <v>1.425511203816583E-2</v>
      </c>
    </row>
    <row r="33" spans="1:11" ht="24.95" customHeight="1" thickBot="1" x14ac:dyDescent="0.3">
      <c r="A33" s="17" t="s">
        <v>77</v>
      </c>
      <c r="B33" s="8"/>
      <c r="C33" s="18"/>
      <c r="D33" s="30">
        <v>79.349999999999994</v>
      </c>
      <c r="E33" s="137"/>
      <c r="F33" s="30"/>
      <c r="G33" s="75"/>
    </row>
    <row r="34" spans="1:11" ht="24.95" customHeight="1" thickBot="1" x14ac:dyDescent="0.3">
      <c r="A34" s="55" t="s">
        <v>34</v>
      </c>
      <c r="B34" s="56" t="s">
        <v>35</v>
      </c>
      <c r="C34" s="57">
        <f>SUM(C36:C41)</f>
        <v>3939586.7199999997</v>
      </c>
      <c r="D34" s="58">
        <f>SUM(D36:D41)</f>
        <v>143764.56999999998</v>
      </c>
      <c r="E34" s="59">
        <f t="shared" ref="E34:E35" si="8">D34/C34/100%</f>
        <v>3.6492297344326512E-2</v>
      </c>
      <c r="F34" s="58">
        <f>SUM(F36:F41)</f>
        <v>136212.163</v>
      </c>
      <c r="G34" s="60">
        <f t="shared" si="2"/>
        <v>1.0554459075728793</v>
      </c>
      <c r="H34" s="3"/>
      <c r="I34" s="3"/>
    </row>
    <row r="35" spans="1:11" ht="24.95" customHeight="1" thickBot="1" x14ac:dyDescent="0.3">
      <c r="A35" s="17" t="s">
        <v>36</v>
      </c>
      <c r="B35" s="8" t="s">
        <v>37</v>
      </c>
      <c r="C35" s="23">
        <f>SUM(C36:C39)</f>
        <v>3940806.01</v>
      </c>
      <c r="D35" s="30">
        <f>SUM(D36:D39)</f>
        <v>144983.85999999999</v>
      </c>
      <c r="E35" s="36">
        <f t="shared" si="8"/>
        <v>3.6790407757219187E-2</v>
      </c>
      <c r="F35" s="30">
        <f>SUM(F36:F39)</f>
        <v>138815.93100000001</v>
      </c>
      <c r="G35" s="43">
        <f t="shared" si="2"/>
        <v>1.0444324290127764</v>
      </c>
    </row>
    <row r="36" spans="1:11" ht="24.95" customHeight="1" thickBot="1" x14ac:dyDescent="0.3">
      <c r="A36" s="93" t="s">
        <v>67</v>
      </c>
      <c r="B36" s="94" t="s">
        <v>68</v>
      </c>
      <c r="C36" s="95"/>
      <c r="D36" s="96"/>
      <c r="E36" s="38"/>
      <c r="F36" s="96"/>
      <c r="G36" s="68"/>
    </row>
    <row r="37" spans="1:11" ht="24.95" customHeight="1" x14ac:dyDescent="0.25">
      <c r="A37" s="10" t="s">
        <v>50</v>
      </c>
      <c r="B37" s="11" t="s">
        <v>38</v>
      </c>
      <c r="C37" s="91">
        <v>2086654.45</v>
      </c>
      <c r="D37" s="33"/>
      <c r="E37" s="92"/>
      <c r="F37" s="33"/>
      <c r="G37" s="125"/>
    </row>
    <row r="38" spans="1:11" ht="24.95" customHeight="1" thickBot="1" x14ac:dyDescent="0.3">
      <c r="A38" s="6" t="s">
        <v>51</v>
      </c>
      <c r="B38" s="9" t="s">
        <v>39</v>
      </c>
      <c r="C38" s="25">
        <v>1854151.56</v>
      </c>
      <c r="D38" s="34">
        <v>144983.85999999999</v>
      </c>
      <c r="E38" s="88">
        <f>D38/C38/100%</f>
        <v>7.8194179552398602E-2</v>
      </c>
      <c r="F38" s="34">
        <v>138815.93100000001</v>
      </c>
      <c r="G38" s="107">
        <f t="shared" si="2"/>
        <v>1.0444324290127764</v>
      </c>
      <c r="I38" s="3"/>
      <c r="J38" s="4"/>
      <c r="K38" s="4"/>
    </row>
    <row r="39" spans="1:11" ht="24.95" customHeight="1" thickBot="1" x14ac:dyDescent="0.3">
      <c r="A39" s="12" t="s">
        <v>52</v>
      </c>
      <c r="B39" s="7" t="s">
        <v>53</v>
      </c>
      <c r="C39" s="89"/>
      <c r="D39" s="90"/>
      <c r="E39" s="38"/>
      <c r="F39" s="90"/>
      <c r="G39" s="68"/>
      <c r="I39" s="3"/>
      <c r="J39" s="4"/>
      <c r="K39" s="4"/>
    </row>
    <row r="40" spans="1:11" ht="24.95" customHeight="1" thickBot="1" x14ac:dyDescent="0.3">
      <c r="A40" s="12" t="s">
        <v>72</v>
      </c>
      <c r="B40" s="7" t="s">
        <v>73</v>
      </c>
      <c r="C40" s="89"/>
      <c r="D40" s="90"/>
      <c r="E40" s="38"/>
      <c r="F40" s="90"/>
      <c r="G40" s="68"/>
      <c r="I40" s="3"/>
      <c r="J40" s="4"/>
      <c r="K40" s="4"/>
    </row>
    <row r="41" spans="1:11" ht="36.75" thickBot="1" x14ac:dyDescent="0.3">
      <c r="A41" s="12" t="s">
        <v>40</v>
      </c>
      <c r="B41" s="7" t="s">
        <v>41</v>
      </c>
      <c r="C41" s="24">
        <v>-1219.29</v>
      </c>
      <c r="D41" s="140">
        <v>-1219.29</v>
      </c>
      <c r="E41" s="38"/>
      <c r="F41" s="32">
        <v>-2603.768</v>
      </c>
      <c r="G41" s="68">
        <f>D41/F41</f>
        <v>0.46827904790288533</v>
      </c>
      <c r="I41" s="4"/>
      <c r="J41" s="4"/>
      <c r="K41" s="3"/>
    </row>
    <row r="43" spans="1:11" x14ac:dyDescent="0.25">
      <c r="A43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2024-02-12T08:52:07Z</dcterms:modified>
</cp:coreProperties>
</file>