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рт\"/>
    </mc:Choice>
  </mc:AlternateContent>
  <bookViews>
    <workbookView xWindow="0" yWindow="0" windowWidth="28410" windowHeight="12090"/>
  </bookViews>
  <sheets>
    <sheet name="Приложение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32" i="3"/>
  <c r="G38" i="3"/>
  <c r="E40" i="3"/>
  <c r="E41" i="3"/>
  <c r="E44" i="3"/>
  <c r="E38" i="3"/>
  <c r="E16" i="3"/>
  <c r="E13" i="3"/>
  <c r="D4" i="3" l="1"/>
  <c r="C4" i="3"/>
  <c r="C5" i="3"/>
  <c r="D5" i="3"/>
  <c r="D24" i="3"/>
  <c r="C24" i="3"/>
  <c r="D36" i="3"/>
  <c r="C36" i="3"/>
  <c r="D35" i="3"/>
  <c r="C35" i="3"/>
  <c r="D28" i="3"/>
  <c r="C28" i="3"/>
  <c r="D19" i="3"/>
  <c r="C19" i="3"/>
  <c r="D17" i="3"/>
  <c r="C17" i="3"/>
  <c r="D11" i="3"/>
  <c r="D6" i="3" s="1"/>
  <c r="C11" i="3"/>
  <c r="D9" i="3"/>
  <c r="C9" i="3"/>
  <c r="D7" i="3"/>
  <c r="C7" i="3"/>
  <c r="C6" i="3"/>
  <c r="G44" i="3" l="1"/>
  <c r="F36" i="3"/>
  <c r="F35" i="3"/>
  <c r="F28" i="3"/>
  <c r="F24" i="3"/>
  <c r="F5" i="3" s="1"/>
  <c r="F23" i="3"/>
  <c r="F19" i="3"/>
  <c r="F17" i="3" s="1"/>
  <c r="F11" i="3"/>
  <c r="F9" i="3"/>
  <c r="F6" i="3" s="1"/>
  <c r="F7" i="3"/>
  <c r="F4" i="3" l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<sst xmlns="http://schemas.openxmlformats.org/spreadsheetml/2006/main" count="88" uniqueCount="87">
  <si>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</si>
  <si>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</si>
  <si>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</si>
  <si>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</si>
  <si>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</si>
  <si>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</si>
  <si>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</si>
  <si>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</si>
  <si>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</si>
  <si>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</si>
  <si>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</si>
  <si>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</si>
  <si>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</si>
  <si>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</si>
  <si>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</si>
  <si>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</si>
  <si>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</si>
  <si>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</si>
  <si>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</si>
  <si>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</si>
  <si>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</si>
  <si>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</si>
  <si>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</si>
  <si>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</si>
  <si>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</si>
  <si>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</si>
  <si>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</si>
  <si>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</si>
  <si>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</si>
  <si>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</si>
  <si>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</si>
  <si>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</si>
  <si>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</si>
  <si>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</si>
  <si>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</si>
  <si>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</si>
  <si>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</si>
  <si>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</si>
  <si>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</si>
  <si>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</si>
  <si>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</si>
  <si>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</si>
  <si>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</si>
  <si>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</si>
  <si>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</si>
  <si>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</si>
  <si>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</si>
  <si>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</si>
  <si>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</si>
  <si>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</si>
  <si>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</si>
  <si>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</si>
  <si>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</si>
  <si>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</si>
  <si>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</si>
  <si>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</si>
  <si>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</si>
  <si>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</si>
  <si>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</si>
  <si>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</si>
  <si>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</si>
  <si>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</si>
  <si>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</si>
  <si>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</si>
  <si>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</si>
  <si>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</si>
  <si>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</si>
  <si>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</si>
  <si>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</si>
  <si>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</si>
  <si>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</si>
  <si>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</si>
  <si>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</si>
  <si>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</si>
  <si>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</si>
  <si>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</si>
  <si>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</si>
  <si>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</si>
  <si>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</si>
  <si>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</si>
  <si>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</si>
  <si>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01.04.2024)</t>
  </si>
  <si>
    <t>2 08 00000 00 0000 150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</si>
  <si>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01.04.2023 </t>
    </r>
    <r>
      <rPr>
        <b/>
        <sz val="9"/>
        <rFont val="Calibri"/>
        <family val="2"/>
        <charset val="204"/>
      </rPr>
      <t>тыс. руб.</t>
    </r>
  </si>
  <si>
    <t>2 03 00000 00 0000 150</t>
  </si>
  <si>
    <t>Безвозмездные поступления от государственных (муниципальных) организаций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</si>
  <si>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01.04.2024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</si>
</sst>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9" fillId="0" borderId="2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1" zoomScaleNormal="100" workbookViewId="0">
      <selection activeCell="E39" sqref="E39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34" t="s">
        <v>81</v>
      </c>
      <c r="B1" s="134"/>
      <c r="C1" s="134"/>
      <c r="D1" s="134"/>
      <c r="E1" s="134"/>
      <c r="F1" s="134"/>
      <c r="G1" s="134"/>
    </row>
    <row r="2" spans="1:14" ht="15.75" thickBot="1" x14ac:dyDescent="0.3">
      <c r="A2" s="134"/>
      <c r="B2" s="134"/>
      <c r="C2" s="134"/>
      <c r="D2" s="134"/>
      <c r="E2" s="134"/>
      <c r="F2" s="134"/>
      <c r="G2" s="134"/>
    </row>
    <row r="3" spans="1:14" ht="86.25" customHeight="1" thickBot="1" x14ac:dyDescent="0.3">
      <c r="A3" s="5" t="s">
        <v>0</v>
      </c>
      <c r="B3" s="5" t="s">
        <v>1</v>
      </c>
      <c r="C3" s="128" t="s">
        <v>77</v>
      </c>
      <c r="D3" s="135" t="s">
        <v>86</v>
      </c>
      <c r="E3" s="35" t="s">
        <v>69</v>
      </c>
      <c r="F3" s="133" t="s">
        <v>83</v>
      </c>
      <c r="G3" s="26" t="s">
        <v>2</v>
      </c>
      <c r="I3" s="3"/>
    </row>
    <row r="4" spans="1:14" ht="24.95" customHeight="1" thickBot="1" x14ac:dyDescent="0.3">
      <c r="A4" s="60"/>
      <c r="B4" s="61" t="s">
        <v>3</v>
      </c>
      <c r="C4" s="62">
        <f>SUM(C5,C35)</f>
        <v>7187988.1200000001</v>
      </c>
      <c r="D4" s="63">
        <f>SUM(D5,D35)</f>
        <v>1089137.7599999998</v>
      </c>
      <c r="E4" s="64">
        <f t="shared" ref="E4" si="0">D4/C4/100%</f>
        <v>0.15152191987763047</v>
      </c>
      <c r="F4" s="63">
        <f>SUM(F5,F35)</f>
        <v>1048229.6711500001</v>
      </c>
      <c r="G4" s="65">
        <f>D4/F4</f>
        <v>1.0390258833306254</v>
      </c>
      <c r="H4" s="4"/>
      <c r="I4" s="3"/>
      <c r="K4" s="3"/>
    </row>
    <row r="5" spans="1:14" ht="24.95" customHeight="1" thickBot="1" x14ac:dyDescent="0.3">
      <c r="A5" s="50" t="s">
        <v>4</v>
      </c>
      <c r="B5" s="51" t="s">
        <v>5</v>
      </c>
      <c r="C5" s="52">
        <f>SUM(C6,C24)</f>
        <v>2957534.6500000004</v>
      </c>
      <c r="D5" s="52">
        <f>SUM(D6,D24)</f>
        <v>532443.77</v>
      </c>
      <c r="E5" s="53">
        <f t="shared" ref="E5" si="1">D5/C5/100%</f>
        <v>0.18002959661013607</v>
      </c>
      <c r="F5" s="52">
        <f>SUM(F6,F24)</f>
        <v>375029.45114999998</v>
      </c>
      <c r="G5" s="123">
        <f t="shared" ref="G5:G39" si="2">D5/F5</f>
        <v>1.4197385521785042</v>
      </c>
      <c r="H5" s="3"/>
      <c r="I5" s="4"/>
    </row>
    <row r="6" spans="1:14" ht="24.95" customHeight="1" thickBot="1" x14ac:dyDescent="0.3">
      <c r="A6" s="43"/>
      <c r="B6" s="49" t="s">
        <v>6</v>
      </c>
      <c r="C6" s="45">
        <f>SUM(C7,C9,C11,C17,C22:C22)</f>
        <v>2458767.1100000003</v>
      </c>
      <c r="D6" s="46">
        <f>SUM(D7,D9,D11,D17,D22,D23)</f>
        <v>397718.84</v>
      </c>
      <c r="E6" s="47">
        <f t="shared" ref="E6:E10" si="3">D6/C6/100%</f>
        <v>0.16175539292942631</v>
      </c>
      <c r="F6" s="46">
        <f>SUM(F7,F9,F11,F17,F22,F23)</f>
        <v>187536.80114999996</v>
      </c>
      <c r="G6" s="48">
        <f t="shared" si="2"/>
        <v>2.1207509009492354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7">
        <f>SUM(D8)</f>
        <v>215494.35</v>
      </c>
      <c r="E7" s="36">
        <f t="shared" si="3"/>
        <v>0.19320942776268663</v>
      </c>
      <c r="F7" s="27">
        <f>SUM(F8)</f>
        <v>88063.45</v>
      </c>
      <c r="G7" s="42">
        <f t="shared" si="2"/>
        <v>2.4470350639226606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8">
        <v>215494.35</v>
      </c>
      <c r="E8" s="38">
        <f t="shared" si="3"/>
        <v>0.19320942776268663</v>
      </c>
      <c r="F8" s="28">
        <v>88063.45</v>
      </c>
      <c r="G8" s="120">
        <f t="shared" si="2"/>
        <v>2.4470350639226606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7">
        <f>SUM(D10)</f>
        <v>1111.17</v>
      </c>
      <c r="E9" s="36">
        <f t="shared" si="3"/>
        <v>0.24758689839572195</v>
      </c>
      <c r="F9" s="27">
        <f>SUM(F10)</f>
        <v>941.9</v>
      </c>
      <c r="G9" s="42">
        <f t="shared" si="2"/>
        <v>1.179711221998089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8">
        <v>1111.17</v>
      </c>
      <c r="E10" s="38">
        <f t="shared" si="3"/>
        <v>0.24758689839572195</v>
      </c>
      <c r="F10" s="68">
        <v>941.9</v>
      </c>
      <c r="G10" s="120">
        <f t="shared" si="2"/>
        <v>1.179711221998089</v>
      </c>
      <c r="I10" s="3"/>
      <c r="N10" s="3"/>
    </row>
    <row r="11" spans="1:14" ht="24.95" customHeight="1" thickBot="1" x14ac:dyDescent="0.3">
      <c r="A11" s="17" t="s">
        <v>15</v>
      </c>
      <c r="B11" s="104" t="s">
        <v>16</v>
      </c>
      <c r="C11" s="113">
        <f>SUM(C12:C16)</f>
        <v>923045.56</v>
      </c>
      <c r="D11" s="109">
        <f>SUM(D12:D16)</f>
        <v>122690.51000000001</v>
      </c>
      <c r="E11" s="36">
        <f t="shared" ref="E11:E21" si="4">D11/C11/100%</f>
        <v>0.1329192353192187</v>
      </c>
      <c r="F11" s="27">
        <f>SUM(F12:F16)</f>
        <v>55433.670000000006</v>
      </c>
      <c r="G11" s="42">
        <f t="shared" si="2"/>
        <v>2.2132849944807913</v>
      </c>
      <c r="N11" s="3"/>
    </row>
    <row r="12" spans="1:14" ht="24.95" customHeight="1" x14ac:dyDescent="0.25">
      <c r="A12" s="10" t="s">
        <v>17</v>
      </c>
      <c r="B12" s="105" t="s">
        <v>18</v>
      </c>
      <c r="C12" s="114">
        <v>861002.81</v>
      </c>
      <c r="D12" s="103">
        <v>88923.72</v>
      </c>
      <c r="E12" s="39">
        <f t="shared" si="4"/>
        <v>0.10327924481454363</v>
      </c>
      <c r="F12" s="33">
        <v>62643.7</v>
      </c>
      <c r="G12" s="121">
        <f t="shared" si="2"/>
        <v>1.4195157693431264</v>
      </c>
    </row>
    <row r="13" spans="1:14" ht="24.95" customHeight="1" x14ac:dyDescent="0.25">
      <c r="A13" s="2" t="s">
        <v>49</v>
      </c>
      <c r="B13" s="106" t="s">
        <v>46</v>
      </c>
      <c r="C13" s="115">
        <v>56.75</v>
      </c>
      <c r="D13" s="110">
        <v>56.75</v>
      </c>
      <c r="E13" s="39">
        <f t="shared" si="4"/>
        <v>1</v>
      </c>
      <c r="F13" s="29">
        <v>-1737.99</v>
      </c>
      <c r="G13" s="122">
        <f t="shared" si="2"/>
        <v>-3.2652661983095417E-2</v>
      </c>
      <c r="J13" t="s">
        <v>66</v>
      </c>
    </row>
    <row r="14" spans="1:14" ht="24.95" customHeight="1" x14ac:dyDescent="0.25">
      <c r="A14" s="6" t="s">
        <v>54</v>
      </c>
      <c r="B14" s="107" t="s">
        <v>55</v>
      </c>
      <c r="C14" s="116"/>
      <c r="D14" s="111">
        <v>191.63</v>
      </c>
      <c r="E14" s="39"/>
      <c r="F14" s="34">
        <v>28.75</v>
      </c>
      <c r="G14" s="122"/>
    </row>
    <row r="15" spans="1:14" ht="24.95" customHeight="1" x14ac:dyDescent="0.25">
      <c r="A15" s="6" t="s">
        <v>47</v>
      </c>
      <c r="B15" s="106" t="s">
        <v>48</v>
      </c>
      <c r="C15" s="117">
        <v>60864</v>
      </c>
      <c r="D15" s="110">
        <v>32974.89</v>
      </c>
      <c r="E15" s="40">
        <f t="shared" si="4"/>
        <v>0.54177986987381699</v>
      </c>
      <c r="F15" s="29">
        <v>-5610.95</v>
      </c>
      <c r="G15" s="122">
        <f t="shared" si="2"/>
        <v>-5.8768818114579524</v>
      </c>
    </row>
    <row r="16" spans="1:14" ht="35.25" customHeight="1" thickBot="1" x14ac:dyDescent="0.3">
      <c r="A16" s="6" t="s">
        <v>74</v>
      </c>
      <c r="B16" s="108" t="s">
        <v>75</v>
      </c>
      <c r="C16" s="118">
        <v>1122</v>
      </c>
      <c r="D16" s="112">
        <v>543.52</v>
      </c>
      <c r="E16" s="40">
        <f t="shared" si="4"/>
        <v>0.48442067736185379</v>
      </c>
      <c r="F16" s="28">
        <v>110.16</v>
      </c>
      <c r="G16" s="122">
        <f t="shared" si="2"/>
        <v>4.9339143064633264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7">
        <f>SUM(D18:D19)</f>
        <v>53906.630000000005</v>
      </c>
      <c r="E17" s="36">
        <f t="shared" si="4"/>
        <v>0.13471773981931551</v>
      </c>
      <c r="F17" s="27">
        <f>SUM(F18:F19)</f>
        <v>40657.019999999997</v>
      </c>
      <c r="G17" s="42">
        <f t="shared" si="2"/>
        <v>1.3258873867292784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1">
        <v>11836.75</v>
      </c>
      <c r="E18" s="38">
        <f t="shared" si="4"/>
        <v>6.4550828647932337E-2</v>
      </c>
      <c r="F18" s="71">
        <v>7964.6</v>
      </c>
      <c r="G18" s="120">
        <f t="shared" si="2"/>
        <v>1.4861700524822339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7">
        <f>SUM(D20:D21)</f>
        <v>42069.880000000005</v>
      </c>
      <c r="E19" s="36">
        <f t="shared" si="4"/>
        <v>0.19407253637428845</v>
      </c>
      <c r="F19" s="27">
        <f>SUM(F20:F21)</f>
        <v>32692.42</v>
      </c>
      <c r="G19" s="42">
        <f t="shared" si="2"/>
        <v>1.2868389675649587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2">
        <v>41616.660000000003</v>
      </c>
      <c r="E20" s="39">
        <f t="shared" si="4"/>
        <v>0.20976139112903228</v>
      </c>
      <c r="F20" s="72">
        <v>32647.01</v>
      </c>
      <c r="G20" s="124">
        <f t="shared" si="2"/>
        <v>1.27474644691811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6">
        <v>453.22</v>
      </c>
      <c r="E21" s="39">
        <f t="shared" si="4"/>
        <v>2.4666376401436815E-2</v>
      </c>
      <c r="F21" s="66">
        <v>45.41</v>
      </c>
      <c r="G21" s="125">
        <f t="shared" si="2"/>
        <v>9.9806210085884182</v>
      </c>
      <c r="H21" s="129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30">
        <v>4516.18</v>
      </c>
      <c r="E22" s="36">
        <f t="shared" ref="E22" si="5">D22/C22/100%</f>
        <v>0.28678182779932931</v>
      </c>
      <c r="F22" s="30">
        <v>2440.77</v>
      </c>
      <c r="G22" s="42">
        <f t="shared" si="2"/>
        <v>1.850309533466898</v>
      </c>
    </row>
    <row r="23" spans="1:14" ht="24.95" customHeight="1" thickBot="1" x14ac:dyDescent="0.3">
      <c r="A23" s="17" t="s">
        <v>78</v>
      </c>
      <c r="B23" s="8" t="s">
        <v>79</v>
      </c>
      <c r="C23" s="130"/>
      <c r="D23" s="30"/>
      <c r="E23" s="36"/>
      <c r="F23" s="30">
        <f>-8.85/1000</f>
        <v>-8.8500000000000002E-3</v>
      </c>
      <c r="G23" s="42"/>
    </row>
    <row r="24" spans="1:14" ht="24.95" customHeight="1" thickBot="1" x14ac:dyDescent="0.3">
      <c r="A24" s="44"/>
      <c r="B24" s="49" t="s">
        <v>23</v>
      </c>
      <c r="C24" s="46">
        <f>SUM(C25,C26,C27,C28,C33)</f>
        <v>498767.54</v>
      </c>
      <c r="D24" s="46">
        <f>SUM(D25,D26,D27,D28,D33)</f>
        <v>134724.93</v>
      </c>
      <c r="E24" s="47">
        <f t="shared" ref="E24:E32" si="6">D24/C24/100%</f>
        <v>0.2701156735259877</v>
      </c>
      <c r="F24" s="46">
        <f>SUM(F25,F26,F27,F28,F33)</f>
        <v>187492.65</v>
      </c>
      <c r="G24" s="48">
        <f t="shared" si="2"/>
        <v>0.71856112759620172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30">
        <v>120572.29</v>
      </c>
      <c r="E25" s="36">
        <f t="shared" si="6"/>
        <v>0.30745335184597278</v>
      </c>
      <c r="F25" s="30">
        <v>99629.29</v>
      </c>
      <c r="G25" s="42">
        <f t="shared" si="2"/>
        <v>1.2102092667728537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30">
        <v>185.74</v>
      </c>
      <c r="E26" s="36">
        <f t="shared" si="6"/>
        <v>0.97246073298429325</v>
      </c>
      <c r="F26" s="30">
        <v>103.24</v>
      </c>
      <c r="G26" s="42">
        <f t="shared" si="2"/>
        <v>1.7991088725300273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1">
        <v>65.59</v>
      </c>
      <c r="E27" s="41">
        <f t="shared" si="6"/>
        <v>7.9503030303030315E-3</v>
      </c>
      <c r="F27" s="31">
        <v>1291.42</v>
      </c>
      <c r="G27" s="74">
        <f t="shared" si="2"/>
        <v>5.0789053909649842E-2</v>
      </c>
    </row>
    <row r="28" spans="1:14" ht="24.95" customHeight="1" x14ac:dyDescent="0.25">
      <c r="A28" s="96" t="s">
        <v>30</v>
      </c>
      <c r="B28" s="97" t="s">
        <v>31</v>
      </c>
      <c r="C28" s="98">
        <f>SUM(C29:C32)</f>
        <v>83500</v>
      </c>
      <c r="D28" s="99">
        <f>SUM(D29:D32)</f>
        <v>10914.03</v>
      </c>
      <c r="E28" s="85">
        <f t="shared" si="6"/>
        <v>0.13070694610778444</v>
      </c>
      <c r="F28" s="131">
        <f>SUM(F29:F32)</f>
        <v>54512.21</v>
      </c>
      <c r="G28" s="100">
        <f t="shared" si="2"/>
        <v>0.20021257622833491</v>
      </c>
    </row>
    <row r="29" spans="1:14" ht="24.95" customHeight="1" x14ac:dyDescent="0.25">
      <c r="A29" s="79" t="s">
        <v>64</v>
      </c>
      <c r="B29" s="102" t="s">
        <v>61</v>
      </c>
      <c r="C29" s="81"/>
      <c r="D29" s="84"/>
      <c r="E29" s="126"/>
      <c r="F29" s="94"/>
      <c r="G29" s="95"/>
    </row>
    <row r="30" spans="1:14" ht="66" customHeight="1" x14ac:dyDescent="0.25">
      <c r="A30" s="69" t="s">
        <v>60</v>
      </c>
      <c r="B30" s="70" t="s">
        <v>62</v>
      </c>
      <c r="C30" s="75">
        <v>35000</v>
      </c>
      <c r="D30" s="76">
        <v>943.95</v>
      </c>
      <c r="E30" s="136">
        <f t="shared" si="6"/>
        <v>2.6970000000000001E-2</v>
      </c>
      <c r="F30" s="93">
        <v>1125.46</v>
      </c>
      <c r="G30" s="101">
        <f t="shared" si="2"/>
        <v>0.83872372185595223</v>
      </c>
      <c r="K30" s="83"/>
    </row>
    <row r="31" spans="1:14" ht="48" customHeight="1" x14ac:dyDescent="0.25">
      <c r="A31" s="79" t="s">
        <v>70</v>
      </c>
      <c r="B31" s="80" t="s">
        <v>63</v>
      </c>
      <c r="C31" s="81">
        <v>8500</v>
      </c>
      <c r="D31" s="84">
        <v>2717.69</v>
      </c>
      <c r="E31" s="137">
        <f t="shared" si="6"/>
        <v>0.31972823529411765</v>
      </c>
      <c r="F31" s="94"/>
      <c r="G31" s="95"/>
      <c r="N31" s="82"/>
    </row>
    <row r="32" spans="1:14" ht="57.75" customHeight="1" thickBot="1" x14ac:dyDescent="0.3">
      <c r="A32" s="69" t="s">
        <v>71</v>
      </c>
      <c r="B32" s="77" t="s">
        <v>65</v>
      </c>
      <c r="C32" s="75">
        <v>40000</v>
      </c>
      <c r="D32" s="76">
        <v>7252.39</v>
      </c>
      <c r="E32" s="138">
        <f t="shared" si="6"/>
        <v>0.18130975000000002</v>
      </c>
      <c r="F32" s="93">
        <v>53386.75</v>
      </c>
      <c r="G32" s="142">
        <f t="shared" si="2"/>
        <v>0.13584625398624192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3">
        <v>2987.28</v>
      </c>
      <c r="E33" s="78">
        <f t="shared" ref="E33" si="7">D33/C33/100%</f>
        <v>0.20374245330117774</v>
      </c>
      <c r="F33" s="132">
        <v>31956.49</v>
      </c>
      <c r="G33" s="74">
        <f t="shared" si="2"/>
        <v>9.3479603047769019E-2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30"/>
      <c r="E34" s="127"/>
      <c r="F34" s="30"/>
      <c r="G34" s="74"/>
    </row>
    <row r="35" spans="1:11" ht="24.95" customHeight="1" thickBot="1" x14ac:dyDescent="0.3">
      <c r="A35" s="54" t="s">
        <v>34</v>
      </c>
      <c r="B35" s="55" t="s">
        <v>35</v>
      </c>
      <c r="C35" s="56">
        <f>SUM(C37:C44)</f>
        <v>4230453.47</v>
      </c>
      <c r="D35" s="57">
        <f>SUM(D37:D44)</f>
        <v>556693.98999999987</v>
      </c>
      <c r="E35" s="58">
        <f t="shared" ref="E35:E36" si="8">D35/C35/100%</f>
        <v>0.13159203710613082</v>
      </c>
      <c r="F35" s="57">
        <f>SUM(F37:F44)</f>
        <v>673200.22000000009</v>
      </c>
      <c r="G35" s="59">
        <f t="shared" si="2"/>
        <v>0.82693673213594587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30">
        <f>SUM(D37:D41)</f>
        <v>557913.27999999991</v>
      </c>
      <c r="E36" s="36">
        <f t="shared" si="8"/>
        <v>0.13184225521256987</v>
      </c>
      <c r="F36" s="30">
        <f>SUM(F37:F40)</f>
        <v>675943.31</v>
      </c>
      <c r="G36" s="42">
        <f t="shared" si="2"/>
        <v>0.82538472050267031</v>
      </c>
    </row>
    <row r="37" spans="1:11" ht="24.95" customHeight="1" thickBot="1" x14ac:dyDescent="0.3">
      <c r="A37" s="89" t="s">
        <v>67</v>
      </c>
      <c r="B37" s="90" t="s">
        <v>68</v>
      </c>
      <c r="C37" s="91"/>
      <c r="D37" s="92"/>
      <c r="E37" s="37"/>
      <c r="F37" s="92"/>
      <c r="G37" s="67"/>
    </row>
    <row r="38" spans="1:11" ht="24.95" customHeight="1" x14ac:dyDescent="0.25">
      <c r="A38" s="10" t="s">
        <v>50</v>
      </c>
      <c r="B38" s="11" t="s">
        <v>38</v>
      </c>
      <c r="C38" s="88">
        <v>2117389.44</v>
      </c>
      <c r="D38" s="33">
        <v>99831.17</v>
      </c>
      <c r="E38" s="139">
        <f>D38/C38/100%</f>
        <v>4.7148232684111245E-2</v>
      </c>
      <c r="F38" s="33">
        <v>206860.81</v>
      </c>
      <c r="G38" s="119">
        <f t="shared" si="2"/>
        <v>0.4826006917404993</v>
      </c>
    </row>
    <row r="39" spans="1:11" ht="24.95" customHeight="1" thickBot="1" x14ac:dyDescent="0.3">
      <c r="A39" s="6" t="s">
        <v>51</v>
      </c>
      <c r="B39" s="9" t="s">
        <v>39</v>
      </c>
      <c r="C39" s="25">
        <v>1853602.56</v>
      </c>
      <c r="D39" s="34">
        <v>446905.56</v>
      </c>
      <c r="E39" s="140">
        <f>D39/C39/100%</f>
        <v>0.24110106969209191</v>
      </c>
      <c r="F39" s="34">
        <v>469082.5</v>
      </c>
      <c r="G39" s="101">
        <f t="shared" si="2"/>
        <v>0.95272273001017949</v>
      </c>
      <c r="I39" s="3"/>
      <c r="J39" s="4"/>
      <c r="K39" s="4"/>
    </row>
    <row r="40" spans="1:11" ht="24.95" customHeight="1" thickBot="1" x14ac:dyDescent="0.3">
      <c r="A40" s="12" t="s">
        <v>52</v>
      </c>
      <c r="B40" s="7" t="s">
        <v>53</v>
      </c>
      <c r="C40" s="86">
        <v>254378.18</v>
      </c>
      <c r="D40" s="87">
        <v>4854.71</v>
      </c>
      <c r="E40" s="141">
        <f t="shared" ref="E40:E44" si="9">D40/C40/100%</f>
        <v>1.9084616455703866E-2</v>
      </c>
      <c r="F40" s="87"/>
      <c r="G40" s="67"/>
      <c r="I40" s="3"/>
      <c r="J40" s="4"/>
      <c r="K40" s="4"/>
    </row>
    <row r="41" spans="1:11" ht="24.95" customHeight="1" thickBot="1" x14ac:dyDescent="0.3">
      <c r="A41" s="12" t="s">
        <v>84</v>
      </c>
      <c r="B41" s="7" t="s">
        <v>85</v>
      </c>
      <c r="C41" s="86">
        <v>6302.58</v>
      </c>
      <c r="D41" s="87">
        <v>6321.84</v>
      </c>
      <c r="E41" s="141">
        <f t="shared" si="9"/>
        <v>1.0030558913968566</v>
      </c>
      <c r="F41" s="87"/>
      <c r="G41" s="67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6"/>
      <c r="D42" s="87"/>
      <c r="E42" s="141"/>
      <c r="F42" s="87"/>
      <c r="G42" s="67"/>
      <c r="I42" s="3"/>
      <c r="J42" s="4"/>
      <c r="K42" s="4"/>
    </row>
    <row r="43" spans="1:11" ht="36.75" thickBot="1" x14ac:dyDescent="0.3">
      <c r="A43" s="12" t="s">
        <v>82</v>
      </c>
      <c r="B43" s="7" t="s">
        <v>41</v>
      </c>
      <c r="C43" s="86"/>
      <c r="D43" s="87"/>
      <c r="E43" s="141"/>
      <c r="F43" s="87">
        <v>-82.59</v>
      </c>
      <c r="G43" s="67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2">
        <v>-1219.29</v>
      </c>
      <c r="E44" s="141">
        <f t="shared" si="9"/>
        <v>1</v>
      </c>
      <c r="F44" s="32">
        <v>-2660.5</v>
      </c>
      <c r="G44" s="67">
        <f>D44/F44</f>
        <v>0.45829355384326254</v>
      </c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2024-04-22T09:23:42Z</dcterms:modified>
</cp:coreProperties>
</file>