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Работа с сайтом\2024 год\март\"/>
    </mc:Choice>
  </mc:AlternateContent>
  <bookViews>
    <workbookView xWindow="0" yWindow="0" windowWidth="28410" windowHeight="10800"/>
  </bookViews>
  <sheets>
    <sheet name="Приложение" sheetId="3" r:id="rId1"/>
  </sheets>
  <calcPr calcId="152511"/>
</workbook>
</file>

<file path=xl/calcChain.xml><?xml version="1.0" encoding="utf-8"?>
<calcChain xmlns="http://schemas.openxmlformats.org/spreadsheetml/2006/main">
  <c r="E39" i="3" l="1"/>
  <c r="E40" i="3"/>
  <c r="G16" i="3"/>
  <c r="E13" i="3"/>
  <c r="C4" i="3" l="1"/>
  <c r="D4" i="3"/>
  <c r="D24" i="3" l="1"/>
  <c r="D7" i="3"/>
  <c r="C34" i="3"/>
  <c r="D35" i="3"/>
  <c r="C35" i="3"/>
  <c r="F6" i="3" l="1"/>
  <c r="F23" i="3"/>
  <c r="G32" i="3"/>
  <c r="E16" i="3" l="1"/>
  <c r="D11" i="3"/>
  <c r="F28" i="3"/>
  <c r="F24" i="3" s="1"/>
  <c r="D34" i="3" l="1"/>
  <c r="C11" i="3" l="1"/>
  <c r="E38" i="3" l="1"/>
  <c r="G43" i="3"/>
  <c r="F11" i="3"/>
  <c r="F35" i="3"/>
  <c r="F34" i="3"/>
  <c r="F19" i="3"/>
  <c r="F17" i="3" s="1"/>
  <c r="F9" i="3"/>
  <c r="F7" i="3"/>
  <c r="F5" i="3" l="1"/>
  <c r="F4" i="3" s="1"/>
  <c r="E31" i="3" l="1"/>
  <c r="C28" i="3" l="1"/>
  <c r="D28" i="3"/>
  <c r="G30" i="3" l="1"/>
  <c r="E32" i="3"/>
  <c r="E30" i="3"/>
  <c r="C24" i="3"/>
  <c r="E21" i="3"/>
  <c r="E20" i="3"/>
  <c r="D19" i="3"/>
  <c r="D17" i="3" s="1"/>
  <c r="D6" i="3" s="1"/>
  <c r="C19" i="3"/>
  <c r="C17" i="3" s="1"/>
  <c r="G37" i="3"/>
  <c r="G21" i="3"/>
  <c r="G20" i="3"/>
  <c r="G26" i="3"/>
  <c r="E28" i="3" l="1"/>
  <c r="C7" i="3"/>
  <c r="E37" i="3" l="1"/>
  <c r="E35" i="3" l="1"/>
  <c r="G35" i="3"/>
  <c r="G38" i="3"/>
  <c r="G33" i="3"/>
  <c r="G28" i="3"/>
  <c r="G27" i="3"/>
  <c r="G25" i="3"/>
  <c r="G22" i="3"/>
  <c r="G19" i="3"/>
  <c r="G18" i="3"/>
  <c r="G15" i="3"/>
  <c r="G13" i="3"/>
  <c r="G12" i="3"/>
  <c r="G10" i="3"/>
  <c r="G8" i="3"/>
  <c r="D9" i="3"/>
  <c r="E8" i="3"/>
  <c r="E10" i="3"/>
  <c r="E34" i="3" l="1"/>
  <c r="G34" i="3"/>
  <c r="G9" i="3"/>
  <c r="E33" i="3"/>
  <c r="E27" i="3"/>
  <c r="E26" i="3"/>
  <c r="E25" i="3"/>
  <c r="E22" i="3"/>
  <c r="E19" i="3"/>
  <c r="E18" i="3"/>
  <c r="E15" i="3"/>
  <c r="E12" i="3"/>
  <c r="D5" i="3"/>
  <c r="C9" i="3"/>
  <c r="C6" i="3" s="1"/>
  <c r="G17" i="3" l="1"/>
  <c r="E9" i="3"/>
  <c r="G7" i="3"/>
  <c r="G24" i="3"/>
  <c r="G11" i="3"/>
  <c r="E24" i="3"/>
  <c r="E7" i="3"/>
  <c r="E11" i="3"/>
  <c r="E17" i="3"/>
  <c r="C5" i="3" l="1"/>
  <c r="G6" i="3"/>
  <c r="E6" i="3"/>
  <c r="G4" i="3" l="1"/>
  <c r="G5" i="3"/>
  <c r="E5" i="3"/>
  <c r="E4" i="3" l="1"/>
</calcChain>
</file>

<file path=xl/sharedStrings.xml><?xml version="1.0" encoding="utf-8"?>
<sst xmlns="http://schemas.openxmlformats.org/spreadsheetml/2006/main" count="86" uniqueCount="85">
  <si>
    <t>Код бюджетной классификации (без указания кода главного администратора доходов бюджета)</t>
  </si>
  <si>
    <t>Наименование доходов</t>
  </si>
  <si>
    <t>Темп роста к соответствующему периоду прошлого года, %</t>
  </si>
  <si>
    <t>ДОХОДЫ БЮДЖЕТА - ВСЕГО</t>
  </si>
  <si>
    <t>1 00 00000 00 0000 000</t>
  </si>
  <si>
    <t>НАЛОГОВЫЕ И НЕНАЛОГОВЫЕ ДОХОДЫ</t>
  </si>
  <si>
    <t>НАЛОГОВЫЕ ДОХОДЫ</t>
  </si>
  <si>
    <t>1 01 00000 00 0000 000</t>
  </si>
  <si>
    <t>НАЛОГИ НА ПРИБЫЛЬ, ДОХОДЫ</t>
  </si>
  <si>
    <t>1 01 02000 01 0000 110</t>
  </si>
  <si>
    <t>Налог на доходы физических лиц</t>
  </si>
  <si>
    <t>1 03 00000 00 0000 000</t>
  </si>
  <si>
    <t>НАЛОГИ НА ТОВАРЫ (РАБОТЫ, УСЛУГИ), РЕАЛИЗУЕМЫЕ НА ТЕРРИТОРИИ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</si>
  <si>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</si>
  <si>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</si>
  <si>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</si>
  <si>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</si>
  <si>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1 05 01000 00 0000 110</t>
  </si>
  <si>
    <t>Налог, взимаемый в связи с применением упрощенной системы налогообложения</t>
  </si>
  <si>
    <t>1 06 00000 00 0000 000</t>
  </si>
  <si>
    <t>НАЛОГИ НА ИМУЩЕСТВО</t>
  </si>
  <si>
    <t>1 08 00000 00 0000 000</t>
  </si>
  <si>
    <t>ГОСУДАРСТВЕННАЯ ПОШЛИНА</t>
  </si>
  <si>
    <t>НЕНАЛОГОВЫЕ ДОХОДЫ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</si>
  <si>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</si>
  <si>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</si>
  <si>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</si>
  <si>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</si>
  <si>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1 13 00000 00 0000 000</t>
  </si>
  <si>
    <t>ДОХОДЫ ОТ ОКАЗАНИЯ ПЛАТНЫХ УСЛУГ (РАБОТ) И КОМПЕНСАЦИИ ЗАТРАТ ГОСУДАРСТВА</t>
  </si>
  <si>
    <t>1 14 00000 00 0000 000</t>
  </si>
  <si>
    <t>ДОХОДЫ ОТ ПРОДАЖИ МАТЕРИАЛЬНЫХ И НЕМАТЕРИАЛЬНЫХ АКТИВОВ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</si>
  <si>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</si>
  <si>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</si>
  <si>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</si>
  <si>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</si>
  <si>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</si>
  <si>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</si>
  <si>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</si>
  <si>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</si>
  <si>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2 19 00000 00 0000 000</t>
  </si>
  <si>
    <t>ВОЗВРАТ ОСТАТКОВ СУБСИДИЙ, СУБВЕНЦИЙ И ИНЫХ МЕЖБЮДЖЕТНЫХ ТРАНСФЕРТОВ, ИМЕЮЩИХ ЦЕЛЕВОЕ НАЗНАЧЕНИЕ, ПРОШЛЫХ ЛЕТ</t>
  </si>
  <si>
    <t>Налог на имущество физических лиц</t>
  </si>
  <si>
    <t>1 06 01000 00 0000 110</t>
  </si>
  <si>
    <t>Земельный налог</t>
  </si>
  <si>
    <t>1 06 06000 00 0000 110</t>
  </si>
  <si>
    <t>Единый налог на вмененный доход для отдельных видов деятельности</t>
  </si>
  <si>
    <t>1 05 04010 02 0000 110</t>
  </si>
  <si>
    <t>Налог, взимаемый с применением патентной системы налогообложения</t>
  </si>
  <si>
    <t>1 05 02010 02 0000 110</t>
  </si>
  <si>
    <t>2 02 20000 00 0000 150</t>
  </si>
  <si>
    <t>2 02 30000 00 0000 150</t>
  </si>
  <si>
    <t>2 02 40000 00 0000 150</t>
  </si>
  <si>
    <t>Иные межбюджетные трансферты</t>
  </si>
  <si>
    <t>1 05 03010 01 0000 110</t>
  </si>
  <si>
    <t>Единый сельскохозяйственный налог</t>
  </si>
  <si>
    <t>1 06 06040 00 0000 110</t>
  </si>
  <si>
    <t>1 06 06030 00 0000 110</t>
  </si>
  <si>
    <t>Земельный налог с организаций</t>
  </si>
  <si>
    <t>Земельный налог с физ. лиц</t>
  </si>
  <si>
    <t>1 14 02000 00 0000 410</t>
  </si>
  <si>
    <t>Доходы от продажи квартир, находящихся в собственности городских округов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</si>
  <si>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</si>
  <si>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</si>
  <si>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>1 14 01000 00 0000 410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</si>
  <si>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</si>
  <si>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</t>
  </si>
  <si>
    <t>2 02 10 000 00 0000 150</t>
  </si>
  <si>
    <t>Дотации бюджетам бюджетной системы Российской Федерации</t>
  </si>
  <si>
    <t xml:space="preserve">% исполнение годового плана </t>
  </si>
  <si>
    <t>1 14 06010 00 0000 430</t>
  </si>
  <si>
    <t>1 14 06300 00 0000 430</t>
  </si>
  <si>
    <t>2 07 00000 00 0000 150</t>
  </si>
  <si>
    <t>Прочие безвозмездные поступления</t>
  </si>
  <si>
    <t>1 05 07000 01 0000 110</t>
  </si>
  <si>
    <t>Налог, взимаемый в связи с применением специального налогового режима "Автоматизированная упрощенная система налогообложения"</t>
  </si>
  <si>
    <t>1 09 07000 00 0000 110</t>
  </si>
  <si>
    <t>Прочие налоги и сборы (по отмененным местным налогам и сборам)</t>
  </si>
  <si>
    <t>2 08 00000 00 0000 150</t>
  </si>
  <si>
    <t xml:space="preserve">Cведения об исполнении бюджета городского округа Реутов по доходам в разрезе видов доходов за I квартал 2024 года в сравнении с запланированными значениями на соответствующий период и в сравнении с соответствующим периодом прошлого года </t>
  </si>
  <si>
    <r>
      <t xml:space="preserve">Фактически исполнено по состоянию на </t>
    </r>
    <r>
      <rPr>
        <b/>
        <i/>
        <sz val="9"/>
        <color theme="0" tint="-0.499984740745262"/>
        <rFont val="Calibri"/>
        <family val="2"/>
        <charset val="204"/>
      </rPr>
      <t xml:space="preserve">01.04.2023 </t>
    </r>
    <r>
      <rPr>
        <b/>
        <sz val="9"/>
        <color rgb="FF000000"/>
        <rFont val="Calibri"/>
        <family val="2"/>
        <charset val="204"/>
      </rPr>
      <t>тыс. руб.</t>
    </r>
  </si>
  <si>
    <t>2 03 00000 00 0000 150</t>
  </si>
  <si>
    <t>Безвозмездные поступления от государственных (муниципальных) организаций</t>
  </si>
  <si>
    <r>
      <t xml:space="preserve">План по решению о бюджете на </t>
    </r>
    <r>
      <rPr>
        <b/>
        <i/>
        <sz val="9"/>
        <color theme="0" tint="-0.499984740745262"/>
        <rFont val="Calibri"/>
        <family val="2"/>
        <charset val="204"/>
      </rPr>
      <t>2024 год</t>
    </r>
    <r>
      <rPr>
        <b/>
        <sz val="9"/>
        <color rgb="FF000000"/>
        <rFont val="Calibri"/>
        <family val="2"/>
        <charset val="204"/>
      </rPr>
      <t>, 
тыс. руб.</t>
    </r>
  </si>
  <si>
    <r>
      <rPr>
        <b/>
        <sz val="9"/>
        <rFont val="Calibri"/>
        <family val="2"/>
        <charset val="204"/>
      </rPr>
      <t xml:space="preserve">Фактически исполнено по состоянию </t>
    </r>
    <r>
      <rPr>
        <sz val="9"/>
        <rFont val="Calibri"/>
        <family val="2"/>
        <charset val="204"/>
      </rPr>
      <t>на</t>
    </r>
    <r>
      <rPr>
        <i/>
        <sz val="9"/>
        <rFont val="Calibri"/>
        <family val="2"/>
        <charset val="204"/>
      </rPr>
      <t xml:space="preserve"> 01.04.2024</t>
    </r>
    <r>
      <rPr>
        <sz val="9"/>
        <rFont val="Calibri"/>
        <family val="2"/>
        <charset val="204"/>
      </rPr>
      <t xml:space="preserve">
тыс. руб.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</si>
</sst>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0_ ;[Red]\-#,##0.00\ 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sz val="9"/>
      <color rgb="FF000000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0"/>
      <name val="Calibri"/>
      <family val="2"/>
      <charset val="204"/>
    </font>
    <font>
      <sz val="9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b/>
      <sz val="10"/>
      <color theme="1"/>
      <name val="Calibri"/>
      <family val="2"/>
      <charset val="204"/>
    </font>
    <font>
      <b/>
      <sz val="10"/>
      <name val="Calibri"/>
      <family val="2"/>
      <charset val="204"/>
    </font>
    <font>
      <b/>
      <i/>
      <sz val="9"/>
      <color theme="0" tint="-0.499984740745262"/>
      <name val="Calibri"/>
      <family val="2"/>
      <charset val="204"/>
    </font>
    <font>
      <sz val="11"/>
      <color indexed="8"/>
      <name val="Calibri"/>
      <family val="2"/>
      <scheme val="minor"/>
    </font>
    <font>
      <b/>
      <sz val="8"/>
      <color rgb="FF000000"/>
      <name val="Arial"/>
      <family val="2"/>
      <charset val="204"/>
    </font>
    <font>
      <sz val="9"/>
      <name val="Calibri"/>
      <family val="2"/>
      <charset val="204"/>
    </font>
    <font>
      <b/>
      <sz val="9"/>
      <name val="Calibri"/>
      <family val="2"/>
      <charset val="204"/>
    </font>
    <font>
      <i/>
      <sz val="9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/>
  </cellStyleXfs>
  <cellXfs count="1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165" fontId="12" fillId="0" borderId="0" xfId="1" applyNumberFormat="1" applyFont="1" applyBorder="1" applyAlignment="1">
      <alignment horizontal="right" vertical="center"/>
    </xf>
    <xf numFmtId="0" fontId="0" fillId="0" borderId="0" xfId="0" applyBorder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" fontId="4" fillId="2" borderId="9" xfId="0" applyNumberFormat="1" applyFont="1" applyFill="1" applyBorder="1" applyAlignment="1">
      <alignment horizontal="right" vertical="center" wrapText="1"/>
    </xf>
    <xf numFmtId="4" fontId="6" fillId="0" borderId="8" xfId="0" applyNumberFormat="1" applyFont="1" applyBorder="1" applyAlignment="1">
      <alignment horizontal="right" vertical="center" wrapText="1"/>
    </xf>
    <xf numFmtId="4" fontId="6" fillId="0" borderId="11" xfId="0" applyNumberFormat="1" applyFont="1" applyBorder="1" applyAlignment="1">
      <alignment horizontal="right" vertical="center" wrapText="1"/>
    </xf>
    <xf numFmtId="4" fontId="6" fillId="0" borderId="10" xfId="0" applyNumberFormat="1" applyFont="1" applyBorder="1" applyAlignment="1">
      <alignment horizontal="right" vertical="center" wrapText="1"/>
    </xf>
    <xf numFmtId="4" fontId="4" fillId="2" borderId="11" xfId="0" applyNumberFormat="1" applyFont="1" applyFill="1" applyBorder="1" applyAlignment="1">
      <alignment horizontal="right" vertical="center" wrapText="1"/>
    </xf>
    <xf numFmtId="4" fontId="4" fillId="2" borderId="9" xfId="0" applyNumberFormat="1" applyFont="1" applyFill="1" applyBorder="1" applyAlignment="1">
      <alignment horizontal="right" vertical="center"/>
    </xf>
    <xf numFmtId="4" fontId="4" fillId="0" borderId="9" xfId="0" applyNumberFormat="1" applyFont="1" applyBorder="1" applyAlignment="1">
      <alignment horizontal="right" vertical="center"/>
    </xf>
    <xf numFmtId="4" fontId="6" fillId="0" borderId="8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 wrapText="1"/>
    </xf>
    <xf numFmtId="4" fontId="4" fillId="2" borderId="2" xfId="0" applyNumberFormat="1" applyFont="1" applyFill="1" applyBorder="1" applyAlignment="1">
      <alignment horizontal="right" vertical="center" wrapText="1"/>
    </xf>
    <xf numFmtId="4" fontId="6" fillId="0" borderId="17" xfId="0" applyNumberFormat="1" applyFont="1" applyBorder="1" applyAlignment="1">
      <alignment horizontal="right" vertical="center"/>
    </xf>
    <xf numFmtId="4" fontId="6" fillId="0" borderId="18" xfId="0" applyNumberFormat="1" applyFont="1" applyBorder="1" applyAlignment="1">
      <alignment horizontal="right" vertical="center"/>
    </xf>
    <xf numFmtId="4" fontId="4" fillId="2" borderId="2" xfId="0" applyNumberFormat="1" applyFont="1" applyFill="1" applyBorder="1" applyAlignment="1">
      <alignment horizontal="right" vertical="center"/>
    </xf>
    <xf numFmtId="4" fontId="4" fillId="2" borderId="17" xfId="0" applyNumberFormat="1" applyFont="1" applyFill="1" applyBorder="1" applyAlignment="1">
      <alignment horizontal="right" vertical="center"/>
    </xf>
    <xf numFmtId="4" fontId="4" fillId="0" borderId="2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/>
    </xf>
    <xf numFmtId="4" fontId="6" fillId="0" borderId="16" xfId="0" applyNumberFormat="1" applyFont="1" applyBorder="1" applyAlignment="1">
      <alignment horizontal="right" vertical="center"/>
    </xf>
    <xf numFmtId="0" fontId="3" fillId="0" borderId="19" xfId="0" applyFont="1" applyBorder="1" applyAlignment="1">
      <alignment horizontal="center" vertical="center" wrapText="1"/>
    </xf>
    <xf numFmtId="164" fontId="9" fillId="2" borderId="20" xfId="0" applyNumberFormat="1" applyFont="1" applyFill="1" applyBorder="1" applyAlignment="1">
      <alignment horizontal="center" vertical="center"/>
    </xf>
    <xf numFmtId="164" fontId="5" fillId="0" borderId="19" xfId="0" applyNumberFormat="1" applyFont="1" applyBorder="1" applyAlignment="1">
      <alignment horizontal="center" vertical="center"/>
    </xf>
    <xf numFmtId="164" fontId="9" fillId="0" borderId="20" xfId="0" applyNumberFormat="1" applyFont="1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164" fontId="5" fillId="0" borderId="21" xfId="0" applyNumberFormat="1" applyFont="1" applyBorder="1" applyAlignment="1">
      <alignment horizontal="center" vertical="center"/>
    </xf>
    <xf numFmtId="164" fontId="5" fillId="0" borderId="22" xfId="0" applyNumberFormat="1" applyFont="1" applyBorder="1" applyAlignment="1">
      <alignment horizontal="center" vertical="center"/>
    </xf>
    <xf numFmtId="164" fontId="9" fillId="2" borderId="0" xfId="0" applyNumberFormat="1" applyFont="1" applyFill="1" applyBorder="1" applyAlignment="1">
      <alignment horizontal="center" vertical="center"/>
    </xf>
    <xf numFmtId="164" fontId="8" fillId="2" borderId="23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4" fontId="4" fillId="3" borderId="9" xfId="0" applyNumberFormat="1" applyFont="1" applyFill="1" applyBorder="1" applyAlignment="1">
      <alignment horizontal="right" vertical="center" wrapText="1"/>
    </xf>
    <xf numFmtId="4" fontId="4" fillId="3" borderId="2" xfId="0" applyNumberFormat="1" applyFont="1" applyFill="1" applyBorder="1" applyAlignment="1">
      <alignment horizontal="right" vertical="center" wrapText="1"/>
    </xf>
    <xf numFmtId="164" fontId="9" fillId="3" borderId="20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vertical="center" wrapText="1"/>
    </xf>
    <xf numFmtId="4" fontId="4" fillId="4" borderId="17" xfId="0" applyNumberFormat="1" applyFont="1" applyFill="1" applyBorder="1" applyAlignment="1">
      <alignment horizontal="right" vertical="center" wrapText="1"/>
    </xf>
    <xf numFmtId="164" fontId="9" fillId="4" borderId="0" xfId="0" applyNumberFormat="1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4" fontId="4" fillId="4" borderId="9" xfId="0" applyNumberFormat="1" applyFont="1" applyFill="1" applyBorder="1" applyAlignment="1">
      <alignment horizontal="right" vertical="center"/>
    </xf>
    <xf numFmtId="4" fontId="4" fillId="4" borderId="2" xfId="0" applyNumberFormat="1" applyFont="1" applyFill="1" applyBorder="1" applyAlignment="1">
      <alignment horizontal="right" vertical="center"/>
    </xf>
    <xf numFmtId="164" fontId="9" fillId="4" borderId="20" xfId="0" applyNumberFormat="1" applyFont="1" applyFill="1" applyBorder="1" applyAlignment="1">
      <alignment horizontal="center" vertical="center"/>
    </xf>
    <xf numFmtId="164" fontId="8" fillId="4" borderId="23" xfId="0" applyNumberFormat="1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vertical="center" wrapText="1"/>
    </xf>
    <xf numFmtId="4" fontId="4" fillId="5" borderId="9" xfId="0" applyNumberFormat="1" applyFont="1" applyFill="1" applyBorder="1" applyAlignment="1">
      <alignment horizontal="right" vertical="center" wrapText="1"/>
    </xf>
    <xf numFmtId="4" fontId="4" fillId="5" borderId="2" xfId="0" applyNumberFormat="1" applyFont="1" applyFill="1" applyBorder="1" applyAlignment="1">
      <alignment horizontal="right" vertical="center" wrapText="1"/>
    </xf>
    <xf numFmtId="164" fontId="9" fillId="5" borderId="20" xfId="0" applyNumberFormat="1" applyFont="1" applyFill="1" applyBorder="1" applyAlignment="1">
      <alignment horizontal="center" vertical="center"/>
    </xf>
    <xf numFmtId="164" fontId="8" fillId="5" borderId="23" xfId="0" applyNumberFormat="1" applyFont="1" applyFill="1" applyBorder="1" applyAlignment="1">
      <alignment horizontal="center" vertical="center"/>
    </xf>
    <xf numFmtId="4" fontId="6" fillId="0" borderId="16" xfId="0" applyNumberFormat="1" applyFont="1" applyBorder="1" applyAlignment="1">
      <alignment horizontal="right" vertical="center" wrapText="1"/>
    </xf>
    <xf numFmtId="164" fontId="8" fillId="0" borderId="2" xfId="0" applyNumberFormat="1" applyFont="1" applyBorder="1" applyAlignment="1">
      <alignment horizontal="center" vertical="center"/>
    </xf>
    <xf numFmtId="4" fontId="6" fillId="0" borderId="17" xfId="0" applyNumberFormat="1" applyFont="1" applyBorder="1" applyAlignment="1">
      <alignment horizontal="right" vertic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7" xfId="0" applyNumberFormat="1" applyFont="1" applyFill="1" applyBorder="1" applyAlignment="1">
      <alignment vertical="center" wrapText="1"/>
    </xf>
    <xf numFmtId="4" fontId="6" fillId="0" borderId="14" xfId="0" applyNumberFormat="1" applyFont="1" applyBorder="1" applyAlignment="1">
      <alignment horizontal="right" vertical="center"/>
    </xf>
    <xf numFmtId="4" fontId="6" fillId="0" borderId="15" xfId="0" applyNumberFormat="1" applyFont="1" applyBorder="1" applyAlignment="1">
      <alignment horizontal="right" vertical="center" wrapText="1"/>
    </xf>
    <xf numFmtId="4" fontId="4" fillId="2" borderId="24" xfId="0" applyNumberFormat="1" applyFont="1" applyFill="1" applyBorder="1" applyAlignment="1">
      <alignment horizontal="right" vertical="center"/>
    </xf>
    <xf numFmtId="164" fontId="8" fillId="2" borderId="2" xfId="0" applyNumberFormat="1" applyFont="1" applyFill="1" applyBorder="1" applyAlignment="1">
      <alignment horizontal="center" vertical="center"/>
    </xf>
    <xf numFmtId="4" fontId="6" fillId="6" borderId="7" xfId="0" applyNumberFormat="1" applyFont="1" applyFill="1" applyBorder="1" applyAlignment="1">
      <alignment horizontal="right" vertical="center" wrapText="1"/>
    </xf>
    <xf numFmtId="4" fontId="6" fillId="6" borderId="11" xfId="0" applyNumberFormat="1" applyFont="1" applyFill="1" applyBorder="1" applyAlignment="1">
      <alignment horizontal="right" vertical="center"/>
    </xf>
    <xf numFmtId="0" fontId="2" fillId="6" borderId="7" xfId="0" applyFont="1" applyFill="1" applyBorder="1" applyAlignment="1">
      <alignment vertical="center" wrapText="1"/>
    </xf>
    <xf numFmtId="164" fontId="9" fillId="2" borderId="25" xfId="0" applyNumberFormat="1" applyFont="1" applyFill="1" applyBorder="1" applyAlignment="1">
      <alignment horizontal="center" vertical="center"/>
    </xf>
    <xf numFmtId="164" fontId="8" fillId="0" borderId="25" xfId="0" applyNumberFormat="1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NumberFormat="1" applyFont="1" applyFill="1" applyBorder="1" applyAlignment="1">
      <alignment vertical="center" wrapText="1"/>
    </xf>
    <xf numFmtId="4" fontId="6" fillId="6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" fillId="6" borderId="0" xfId="0" applyNumberFormat="1" applyFont="1" applyFill="1" applyBorder="1" applyAlignment="1">
      <alignment vertical="center" wrapText="1"/>
    </xf>
    <xf numFmtId="4" fontId="6" fillId="6" borderId="12" xfId="0" applyNumberFormat="1" applyFont="1" applyFill="1" applyBorder="1" applyAlignment="1">
      <alignment horizontal="right" vertical="center"/>
    </xf>
    <xf numFmtId="164" fontId="9" fillId="2" borderId="14" xfId="0" applyNumberFormat="1" applyFont="1" applyFill="1" applyBorder="1" applyAlignment="1">
      <alignment horizontal="center" vertical="center"/>
    </xf>
    <xf numFmtId="164" fontId="9" fillId="2" borderId="18" xfId="0" applyNumberFormat="1" applyFont="1" applyFill="1" applyBorder="1" applyAlignment="1">
      <alignment horizontal="center" vertical="center"/>
    </xf>
    <xf numFmtId="164" fontId="9" fillId="2" borderId="26" xfId="0" applyNumberFormat="1" applyFont="1" applyFill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4" fontId="6" fillId="0" borderId="2" xfId="0" applyNumberFormat="1" applyFont="1" applyBorder="1" applyAlignment="1">
      <alignment horizontal="right" vertical="center"/>
    </xf>
    <xf numFmtId="4" fontId="6" fillId="0" borderId="10" xfId="0" applyNumberFormat="1" applyFont="1" applyBorder="1" applyAlignment="1">
      <alignment horizontal="right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vertical="center" wrapText="1"/>
    </xf>
    <xf numFmtId="4" fontId="4" fillId="6" borderId="9" xfId="0" applyNumberFormat="1" applyFont="1" applyFill="1" applyBorder="1" applyAlignment="1">
      <alignment horizontal="right" vertical="center"/>
    </xf>
    <xf numFmtId="4" fontId="4" fillId="6" borderId="2" xfId="0" applyNumberFormat="1" applyFont="1" applyFill="1" applyBorder="1" applyAlignment="1">
      <alignment horizontal="right" vertical="center"/>
    </xf>
    <xf numFmtId="4" fontId="6" fillId="6" borderId="0" xfId="0" applyNumberFormat="1" applyFont="1" applyFill="1" applyBorder="1" applyAlignment="1">
      <alignment horizontal="right" vertical="center"/>
    </xf>
    <xf numFmtId="4" fontId="6" fillId="6" borderId="22" xfId="0" applyNumberFormat="1" applyFont="1" applyFill="1" applyBorder="1" applyAlignment="1">
      <alignment horizontal="right" vertical="center"/>
    </xf>
    <xf numFmtId="4" fontId="4" fillId="2" borderId="20" xfId="0" applyNumberFormat="1" applyFont="1" applyFill="1" applyBorder="1" applyAlignment="1">
      <alignment horizontal="right" vertical="center"/>
    </xf>
    <xf numFmtId="164" fontId="8" fillId="0" borderId="18" xfId="0" applyNumberFormat="1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4" fontId="4" fillId="2" borderId="29" xfId="0" applyNumberFormat="1" applyFont="1" applyFill="1" applyBorder="1" applyAlignment="1">
      <alignment horizontal="right" vertical="center" wrapText="1"/>
    </xf>
    <xf numFmtId="4" fontId="4" fillId="2" borderId="27" xfId="0" applyNumberFormat="1" applyFont="1" applyFill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164" fontId="9" fillId="2" borderId="17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vertical="center" wrapText="1"/>
    </xf>
    <xf numFmtId="4" fontId="6" fillId="0" borderId="31" xfId="0" applyNumberFormat="1" applyFont="1" applyBorder="1" applyAlignment="1">
      <alignment horizontal="right" vertical="center"/>
    </xf>
    <xf numFmtId="0" fontId="3" fillId="2" borderId="9" xfId="0" applyFont="1" applyFill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4" fontId="4" fillId="2" borderId="23" xfId="0" applyNumberFormat="1" applyFont="1" applyFill="1" applyBorder="1" applyAlignment="1">
      <alignment horizontal="right" vertical="center" wrapText="1"/>
    </xf>
    <xf numFmtId="4" fontId="6" fillId="0" borderId="32" xfId="0" applyNumberFormat="1" applyFont="1" applyBorder="1" applyAlignment="1">
      <alignment horizontal="right" vertical="center"/>
    </xf>
    <xf numFmtId="4" fontId="6" fillId="0" borderId="33" xfId="0" applyNumberFormat="1" applyFont="1" applyBorder="1" applyAlignment="1">
      <alignment horizontal="right" vertical="center"/>
    </xf>
    <xf numFmtId="4" fontId="6" fillId="0" borderId="34" xfId="0" applyNumberFormat="1" applyFont="1" applyBorder="1" applyAlignment="1">
      <alignment horizontal="right" vertical="center"/>
    </xf>
    <xf numFmtId="4" fontId="4" fillId="2" borderId="35" xfId="0" applyNumberFormat="1" applyFont="1" applyFill="1" applyBorder="1" applyAlignment="1">
      <alignment horizontal="right" vertical="center" wrapText="1"/>
    </xf>
    <xf numFmtId="4" fontId="6" fillId="0" borderId="30" xfId="0" applyNumberFormat="1" applyFont="1" applyFill="1" applyBorder="1" applyAlignment="1">
      <alignment horizontal="right" vertical="center" wrapText="1"/>
    </xf>
    <xf numFmtId="4" fontId="6" fillId="0" borderId="36" xfId="0" applyNumberFormat="1" applyFont="1" applyBorder="1" applyAlignment="1">
      <alignment horizontal="right" vertical="center" wrapText="1"/>
    </xf>
    <xf numFmtId="4" fontId="6" fillId="0" borderId="37" xfId="0" applyNumberFormat="1" applyFont="1" applyBorder="1" applyAlignment="1">
      <alignment horizontal="right" vertical="center" wrapText="1"/>
    </xf>
    <xf numFmtId="4" fontId="6" fillId="0" borderId="38" xfId="0" applyNumberFormat="1" applyFont="1" applyBorder="1" applyAlignment="1">
      <alignment horizontal="right" vertical="center" wrapText="1"/>
    </xf>
    <xf numFmtId="4" fontId="6" fillId="0" borderId="39" xfId="0" applyNumberFormat="1" applyFont="1" applyBorder="1" applyAlignment="1">
      <alignment horizontal="right" vertical="center" wrapText="1"/>
    </xf>
    <xf numFmtId="0" fontId="3" fillId="0" borderId="14" xfId="0" applyFont="1" applyFill="1" applyBorder="1" applyAlignment="1">
      <alignment horizontal="center" vertical="center" wrapText="1"/>
    </xf>
    <xf numFmtId="4" fontId="4" fillId="2" borderId="20" xfId="0" applyNumberFormat="1" applyFont="1" applyFill="1" applyBorder="1" applyAlignment="1">
      <alignment horizontal="right" vertical="center" wrapText="1"/>
    </xf>
    <xf numFmtId="4" fontId="4" fillId="2" borderId="40" xfId="0" applyNumberFormat="1" applyFont="1" applyFill="1" applyBorder="1" applyAlignment="1">
      <alignment horizontal="right" vertic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41" xfId="0" applyNumberFormat="1" applyFont="1" applyBorder="1" applyAlignment="1">
      <alignment horizontal="center" vertical="center"/>
    </xf>
    <xf numFmtId="164" fontId="7" fillId="0" borderId="18" xfId="0" applyNumberFormat="1" applyFont="1" applyBorder="1" applyAlignment="1">
      <alignment horizontal="center" vertical="center"/>
    </xf>
    <xf numFmtId="164" fontId="7" fillId="0" borderId="15" xfId="0" applyNumberFormat="1" applyFont="1" applyBorder="1" applyAlignment="1">
      <alignment horizontal="center" vertical="center"/>
    </xf>
    <xf numFmtId="164" fontId="8" fillId="4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horizontal="right" vertical="center"/>
    </xf>
    <xf numFmtId="4" fontId="0" fillId="0" borderId="0" xfId="0" applyNumberFormat="1" applyBorder="1"/>
    <xf numFmtId="4" fontId="0" fillId="0" borderId="0" xfId="0" applyNumberFormat="1"/>
    <xf numFmtId="0" fontId="13" fillId="0" borderId="14" xfId="0" applyFont="1" applyFill="1" applyBorder="1" applyAlignment="1">
      <alignment horizontal="center" vertical="center" wrapText="1"/>
    </xf>
    <xf numFmtId="164" fontId="8" fillId="0" borderId="41" xfId="0" applyNumberFormat="1" applyFont="1" applyFill="1" applyBorder="1" applyAlignment="1">
      <alignment horizontal="center" vertical="center"/>
    </xf>
    <xf numFmtId="164" fontId="8" fillId="0" borderId="26" xfId="0" applyNumberFormat="1" applyFont="1" applyFill="1" applyBorder="1" applyAlignment="1">
      <alignment horizontal="center" vertical="center"/>
    </xf>
    <xf numFmtId="164" fontId="9" fillId="0" borderId="0" xfId="0" applyNumberFormat="1" applyFont="1" applyBorder="1" applyAlignment="1">
      <alignment horizontal="center" vertical="center"/>
    </xf>
    <xf numFmtId="164" fontId="9" fillId="0" borderId="41" xfId="0" applyNumberFormat="1" applyFont="1" applyBorder="1" applyAlignment="1">
      <alignment horizontal="center" vertical="center"/>
    </xf>
    <xf numFmtId="164" fontId="9" fillId="0" borderId="26" xfId="0" applyNumberFormat="1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164" fontId="8" fillId="0" borderId="41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tabSelected="1" zoomScaleNormal="100" workbookViewId="0">
      <selection activeCell="I25" sqref="I25"/>
    </sheetView>
  </sheetViews>
  <sheetFormatPr defaultRowHeight="15" x14ac:dyDescent="0.25"/>
  <cols>
    <col min="1" max="1" width="20.5703125" customWidth="1"/>
    <col min="2" max="2" width="51.7109375" customWidth="1"/>
    <col min="3" max="3" width="15.28515625" customWidth="1"/>
    <col min="4" max="4" width="13.7109375" customWidth="1"/>
    <col min="5" max="5" width="11.28515625" customWidth="1"/>
    <col min="6" max="6" width="17.5703125" customWidth="1"/>
    <col min="7" max="7" width="11.28515625" customWidth="1"/>
    <col min="8" max="8" width="14.85546875" customWidth="1"/>
    <col min="9" max="9" width="14.28515625" customWidth="1"/>
    <col min="11" max="11" width="31.28515625" customWidth="1"/>
    <col min="14" max="14" width="14.7109375" customWidth="1"/>
  </cols>
  <sheetData>
    <row r="1" spans="1:14" ht="32.25" customHeight="1" x14ac:dyDescent="0.25">
      <c r="A1" s="144" t="s">
        <v>79</v>
      </c>
      <c r="B1" s="144"/>
      <c r="C1" s="144"/>
      <c r="D1" s="144"/>
      <c r="E1" s="144"/>
      <c r="F1" s="144"/>
      <c r="G1" s="144"/>
    </row>
    <row r="2" spans="1:14" ht="15.75" thickBot="1" x14ac:dyDescent="0.3">
      <c r="A2" s="144"/>
      <c r="B2" s="144"/>
      <c r="C2" s="144"/>
      <c r="D2" s="144"/>
      <c r="E2" s="144"/>
      <c r="F2" s="144"/>
      <c r="G2" s="144"/>
    </row>
    <row r="3" spans="1:14" ht="86.25" customHeight="1" thickBot="1" x14ac:dyDescent="0.3">
      <c r="A3" s="4" t="s">
        <v>0</v>
      </c>
      <c r="B3" s="4" t="s">
        <v>1</v>
      </c>
      <c r="C3" s="17" t="s">
        <v>83</v>
      </c>
      <c r="D3" s="135" t="s">
        <v>84</v>
      </c>
      <c r="E3" s="35" t="s">
        <v>69</v>
      </c>
      <c r="F3" s="124" t="s">
        <v>80</v>
      </c>
      <c r="G3" s="26" t="s">
        <v>2</v>
      </c>
      <c r="I3" s="2"/>
    </row>
    <row r="4" spans="1:14" ht="24.95" customHeight="1" thickBot="1" x14ac:dyDescent="0.3">
      <c r="A4" s="61"/>
      <c r="B4" s="62" t="s">
        <v>3</v>
      </c>
      <c r="C4" s="63">
        <f>SUM(C5,C34)</f>
        <v>7187988.1200000001</v>
      </c>
      <c r="D4" s="64">
        <f>SUM(D5,D34)</f>
        <v>1089137.7599999998</v>
      </c>
      <c r="E4" s="65">
        <f t="shared" ref="E4" si="0">D4/C4/100%</f>
        <v>0.15152191987763047</v>
      </c>
      <c r="F4" s="64">
        <f>SUM(F5,F34)</f>
        <v>1048229.6711500001</v>
      </c>
      <c r="G4" s="66">
        <f>D4/F4</f>
        <v>1.0390258833306254</v>
      </c>
      <c r="H4" s="133"/>
      <c r="I4" s="2"/>
      <c r="K4" s="2"/>
    </row>
    <row r="5" spans="1:14" ht="24.95" customHeight="1" thickBot="1" x14ac:dyDescent="0.3">
      <c r="A5" s="51" t="s">
        <v>4</v>
      </c>
      <c r="B5" s="52" t="s">
        <v>5</v>
      </c>
      <c r="C5" s="53">
        <f>SUM(C6,C24)</f>
        <v>2957534.6500000004</v>
      </c>
      <c r="D5" s="53">
        <f>SUM(D6,D24)</f>
        <v>532443.77</v>
      </c>
      <c r="E5" s="54">
        <f t="shared" ref="E5" si="1">D5/C5/100%</f>
        <v>0.18002959661013607</v>
      </c>
      <c r="F5" s="53">
        <f>SUM(F6,F24)</f>
        <v>375029.45114999998</v>
      </c>
      <c r="G5" s="131">
        <f t="shared" ref="G5:G38" si="2">D5/F5</f>
        <v>1.4197385521785042</v>
      </c>
      <c r="H5" s="2"/>
      <c r="I5" s="3"/>
    </row>
    <row r="6" spans="1:14" ht="24.95" customHeight="1" thickBot="1" x14ac:dyDescent="0.3">
      <c r="A6" s="44"/>
      <c r="B6" s="50" t="s">
        <v>6</v>
      </c>
      <c r="C6" s="46">
        <f>SUM(C7,C9,C11,C17,C22:C22)</f>
        <v>2458767.1100000003</v>
      </c>
      <c r="D6" s="47">
        <f>SUM(D7,D9,D11,D17,D22,D23)</f>
        <v>397718.84</v>
      </c>
      <c r="E6" s="48">
        <f t="shared" ref="E6:E10" si="3">D6/C6/100%</f>
        <v>0.16175539292942631</v>
      </c>
      <c r="F6" s="47">
        <f>SUM(F7,F9,F11,F17,F22,F23)</f>
        <v>187536.80114999996</v>
      </c>
      <c r="G6" s="49">
        <f t="shared" si="2"/>
        <v>2.1207509009492354</v>
      </c>
      <c r="H6" s="134"/>
    </row>
    <row r="7" spans="1:14" ht="24.95" customHeight="1" thickBot="1" x14ac:dyDescent="0.3">
      <c r="A7" s="16" t="s">
        <v>7</v>
      </c>
      <c r="B7" s="7" t="s">
        <v>8</v>
      </c>
      <c r="C7" s="18">
        <f>SUM(C8)</f>
        <v>1115340.76</v>
      </c>
      <c r="D7" s="27">
        <f>SUM(D8)</f>
        <v>215494.35</v>
      </c>
      <c r="E7" s="36">
        <f t="shared" si="3"/>
        <v>0.19320942776268663</v>
      </c>
      <c r="F7" s="27">
        <f>SUM(F8)</f>
        <v>88063.45</v>
      </c>
      <c r="G7" s="43">
        <f t="shared" si="2"/>
        <v>2.4470350639226606</v>
      </c>
    </row>
    <row r="8" spans="1:14" ht="24.95" customHeight="1" thickBot="1" x14ac:dyDescent="0.3">
      <c r="A8" s="12" t="s">
        <v>9</v>
      </c>
      <c r="B8" s="13" t="s">
        <v>10</v>
      </c>
      <c r="C8" s="20">
        <v>1115340.76</v>
      </c>
      <c r="D8" s="28">
        <v>215494.35</v>
      </c>
      <c r="E8" s="39">
        <f t="shared" si="3"/>
        <v>0.19320942776268663</v>
      </c>
      <c r="F8" s="28">
        <v>88063.45</v>
      </c>
      <c r="G8" s="127">
        <f t="shared" si="2"/>
        <v>2.4470350639226606</v>
      </c>
    </row>
    <row r="9" spans="1:14" ht="24.95" customHeight="1" thickBot="1" x14ac:dyDescent="0.3">
      <c r="A9" s="16" t="s">
        <v>11</v>
      </c>
      <c r="B9" s="7" t="s">
        <v>12</v>
      </c>
      <c r="C9" s="18">
        <f>SUM(C10)</f>
        <v>4488</v>
      </c>
      <c r="D9" s="27">
        <f>SUM(D10)</f>
        <v>1111.17</v>
      </c>
      <c r="E9" s="36">
        <f t="shared" si="3"/>
        <v>0.24758689839572195</v>
      </c>
      <c r="F9" s="27">
        <f>SUM(F10)</f>
        <v>941.9</v>
      </c>
      <c r="G9" s="43">
        <f t="shared" si="2"/>
        <v>1.179711221998089</v>
      </c>
      <c r="N9" s="3"/>
    </row>
    <row r="10" spans="1:14" ht="24.95" customHeight="1" thickBot="1" x14ac:dyDescent="0.3">
      <c r="A10" s="12" t="s">
        <v>13</v>
      </c>
      <c r="B10" s="13" t="s">
        <v>14</v>
      </c>
      <c r="C10" s="20">
        <v>4488</v>
      </c>
      <c r="D10" s="69">
        <v>1111.17</v>
      </c>
      <c r="E10" s="39">
        <f t="shared" si="3"/>
        <v>0.24758689839572195</v>
      </c>
      <c r="F10" s="69">
        <v>941.9</v>
      </c>
      <c r="G10" s="127">
        <f t="shared" si="2"/>
        <v>1.179711221998089</v>
      </c>
      <c r="I10" s="2"/>
      <c r="N10" s="2"/>
    </row>
    <row r="11" spans="1:14" ht="24.95" customHeight="1" thickBot="1" x14ac:dyDescent="0.3">
      <c r="A11" s="16" t="s">
        <v>15</v>
      </c>
      <c r="B11" s="109" t="s">
        <v>16</v>
      </c>
      <c r="C11" s="118">
        <f>SUM(C12:C16)</f>
        <v>923045.56</v>
      </c>
      <c r="D11" s="114">
        <f>SUM(D12:D16)</f>
        <v>122690.51000000001</v>
      </c>
      <c r="E11" s="36">
        <f t="shared" ref="E11:E21" si="4">D11/C11/100%</f>
        <v>0.1329192353192187</v>
      </c>
      <c r="F11" s="27">
        <f>SUM(F12:F16)</f>
        <v>55433.670000000006</v>
      </c>
      <c r="G11" s="43">
        <f t="shared" si="2"/>
        <v>2.2132849944807913</v>
      </c>
      <c r="N11" s="2"/>
    </row>
    <row r="12" spans="1:14" ht="24.95" customHeight="1" x14ac:dyDescent="0.25">
      <c r="A12" s="9" t="s">
        <v>17</v>
      </c>
      <c r="B12" s="110" t="s">
        <v>18</v>
      </c>
      <c r="C12" s="119">
        <v>861002.81</v>
      </c>
      <c r="D12" s="108">
        <v>88923.72</v>
      </c>
      <c r="E12" s="40">
        <f t="shared" si="4"/>
        <v>0.10327924481454363</v>
      </c>
      <c r="F12" s="33">
        <v>62643.7</v>
      </c>
      <c r="G12" s="128">
        <f t="shared" si="2"/>
        <v>1.4195157693431264</v>
      </c>
    </row>
    <row r="13" spans="1:14" ht="24.95" customHeight="1" x14ac:dyDescent="0.25">
      <c r="A13" s="1" t="s">
        <v>49</v>
      </c>
      <c r="B13" s="111" t="s">
        <v>46</v>
      </c>
      <c r="C13" s="120">
        <v>56.75</v>
      </c>
      <c r="D13" s="115">
        <v>56.75</v>
      </c>
      <c r="E13" s="40">
        <f t="shared" si="4"/>
        <v>1</v>
      </c>
      <c r="F13" s="29">
        <v>-1737.99</v>
      </c>
      <c r="G13" s="129">
        <f t="shared" si="2"/>
        <v>-3.2652661983095417E-2</v>
      </c>
      <c r="J13" t="s">
        <v>66</v>
      </c>
    </row>
    <row r="14" spans="1:14" ht="24.95" customHeight="1" x14ac:dyDescent="0.25">
      <c r="A14" s="5" t="s">
        <v>54</v>
      </c>
      <c r="B14" s="112" t="s">
        <v>55</v>
      </c>
      <c r="C14" s="121"/>
      <c r="D14" s="116">
        <v>191.63</v>
      </c>
      <c r="E14" s="37"/>
      <c r="F14" s="34">
        <v>28.75</v>
      </c>
      <c r="G14" s="130"/>
    </row>
    <row r="15" spans="1:14" ht="24.95" customHeight="1" x14ac:dyDescent="0.25">
      <c r="A15" s="5" t="s">
        <v>47</v>
      </c>
      <c r="B15" s="111" t="s">
        <v>48</v>
      </c>
      <c r="C15" s="122">
        <v>60864</v>
      </c>
      <c r="D15" s="115">
        <v>32974.89</v>
      </c>
      <c r="E15" s="41">
        <f t="shared" si="4"/>
        <v>0.54177986987381699</v>
      </c>
      <c r="F15" s="29">
        <v>-5610.95</v>
      </c>
      <c r="G15" s="129">
        <f t="shared" si="2"/>
        <v>-5.8768818114579524</v>
      </c>
    </row>
    <row r="16" spans="1:14" ht="35.25" customHeight="1" thickBot="1" x14ac:dyDescent="0.3">
      <c r="A16" s="5" t="s">
        <v>74</v>
      </c>
      <c r="B16" s="113" t="s">
        <v>75</v>
      </c>
      <c r="C16" s="123">
        <v>1122</v>
      </c>
      <c r="D16" s="117">
        <v>543.52</v>
      </c>
      <c r="E16" s="40">
        <f t="shared" si="4"/>
        <v>0.48442067736185379</v>
      </c>
      <c r="F16" s="28">
        <v>110.16</v>
      </c>
      <c r="G16" s="129">
        <f t="shared" si="2"/>
        <v>4.9339143064633264</v>
      </c>
    </row>
    <row r="17" spans="1:14" ht="24.95" customHeight="1" thickBot="1" x14ac:dyDescent="0.3">
      <c r="A17" s="16" t="s">
        <v>19</v>
      </c>
      <c r="B17" s="7" t="s">
        <v>20</v>
      </c>
      <c r="C17" s="18">
        <f>SUM(C18:C19)</f>
        <v>400145</v>
      </c>
      <c r="D17" s="27">
        <f>SUM(D18:D19)</f>
        <v>53906.630000000005</v>
      </c>
      <c r="E17" s="36">
        <f t="shared" si="4"/>
        <v>0.13471773981931551</v>
      </c>
      <c r="F17" s="27">
        <f>SUM(F18:F19)</f>
        <v>40657.019999999997</v>
      </c>
      <c r="G17" s="43">
        <f t="shared" si="2"/>
        <v>1.3258873867292784</v>
      </c>
    </row>
    <row r="18" spans="1:14" ht="24.95" customHeight="1" thickBot="1" x14ac:dyDescent="0.3">
      <c r="A18" s="12" t="s">
        <v>43</v>
      </c>
      <c r="B18" s="13" t="s">
        <v>42</v>
      </c>
      <c r="C18" s="20">
        <v>183371</v>
      </c>
      <c r="D18" s="72">
        <v>11836.75</v>
      </c>
      <c r="E18" s="39">
        <f t="shared" si="4"/>
        <v>6.4550828647932337E-2</v>
      </c>
      <c r="F18" s="72">
        <v>7964.6</v>
      </c>
      <c r="G18" s="127">
        <f t="shared" si="2"/>
        <v>1.4861700524822339</v>
      </c>
    </row>
    <row r="19" spans="1:14" ht="24.95" customHeight="1" thickBot="1" x14ac:dyDescent="0.3">
      <c r="A19" s="16" t="s">
        <v>45</v>
      </c>
      <c r="B19" s="7" t="s">
        <v>44</v>
      </c>
      <c r="C19" s="18">
        <f>SUM(C20:C21)</f>
        <v>216774</v>
      </c>
      <c r="D19" s="27">
        <f>SUM(D20:D21)</f>
        <v>42069.880000000005</v>
      </c>
      <c r="E19" s="36">
        <f t="shared" si="4"/>
        <v>0.19407253637428845</v>
      </c>
      <c r="F19" s="27">
        <f>SUM(F20:F21)</f>
        <v>32692.42</v>
      </c>
      <c r="G19" s="43">
        <f t="shared" si="2"/>
        <v>1.2868389675649587</v>
      </c>
    </row>
    <row r="20" spans="1:14" ht="24.95" customHeight="1" x14ac:dyDescent="0.25">
      <c r="A20" s="9" t="s">
        <v>57</v>
      </c>
      <c r="B20" s="10" t="s">
        <v>58</v>
      </c>
      <c r="C20" s="21">
        <v>198400</v>
      </c>
      <c r="D20" s="73">
        <v>41616.660000000003</v>
      </c>
      <c r="E20" s="40">
        <f t="shared" si="4"/>
        <v>0.20976139112903228</v>
      </c>
      <c r="F20" s="73">
        <v>32647.01</v>
      </c>
      <c r="G20" s="136">
        <f t="shared" si="2"/>
        <v>1.27474644691811</v>
      </c>
    </row>
    <row r="21" spans="1:14" ht="24.95" customHeight="1" thickBot="1" x14ac:dyDescent="0.3">
      <c r="A21" s="5" t="s">
        <v>56</v>
      </c>
      <c r="B21" s="8" t="s">
        <v>59</v>
      </c>
      <c r="C21" s="19">
        <v>18374</v>
      </c>
      <c r="D21" s="67">
        <v>453.22</v>
      </c>
      <c r="E21" s="40">
        <f t="shared" si="4"/>
        <v>2.4666376401436815E-2</v>
      </c>
      <c r="F21" s="67">
        <v>45.41</v>
      </c>
      <c r="G21" s="137">
        <f t="shared" si="2"/>
        <v>9.9806210085884182</v>
      </c>
    </row>
    <row r="22" spans="1:14" ht="24.95" customHeight="1" thickBot="1" x14ac:dyDescent="0.3">
      <c r="A22" s="16" t="s">
        <v>21</v>
      </c>
      <c r="B22" s="7" t="s">
        <v>22</v>
      </c>
      <c r="C22" s="18">
        <v>15747.79</v>
      </c>
      <c r="D22" s="30">
        <v>4516.18</v>
      </c>
      <c r="E22" s="36">
        <f t="shared" ref="E22" si="5">D22/C22/100%</f>
        <v>0.28678182779932931</v>
      </c>
      <c r="F22" s="30">
        <v>2440.77</v>
      </c>
      <c r="G22" s="43">
        <f t="shared" si="2"/>
        <v>1.850309533466898</v>
      </c>
    </row>
    <row r="23" spans="1:14" ht="24.95" customHeight="1" thickBot="1" x14ac:dyDescent="0.3">
      <c r="A23" s="16" t="s">
        <v>76</v>
      </c>
      <c r="B23" s="7" t="s">
        <v>77</v>
      </c>
      <c r="C23" s="125"/>
      <c r="D23" s="30"/>
      <c r="E23" s="36"/>
      <c r="F23" s="30">
        <f>-8.85/1000</f>
        <v>-8.8500000000000002E-3</v>
      </c>
      <c r="G23" s="43"/>
    </row>
    <row r="24" spans="1:14" ht="24.95" customHeight="1" thickBot="1" x14ac:dyDescent="0.3">
      <c r="A24" s="45"/>
      <c r="B24" s="50" t="s">
        <v>23</v>
      </c>
      <c r="C24" s="47">
        <f>SUM(C25,C26,C27,C28,C33)</f>
        <v>498767.54</v>
      </c>
      <c r="D24" s="47">
        <f>SUM(D25,D26,D27,D28,D33)</f>
        <v>134724.93</v>
      </c>
      <c r="E24" s="48">
        <f t="shared" ref="E24:E32" si="6">D24/C24/100%</f>
        <v>0.2701156735259877</v>
      </c>
      <c r="F24" s="47">
        <f>SUM(F25,F26,F27,F28,F33)</f>
        <v>187492.65</v>
      </c>
      <c r="G24" s="49">
        <f t="shared" si="2"/>
        <v>0.71856112759620172</v>
      </c>
    </row>
    <row r="25" spans="1:14" ht="24.95" customHeight="1" thickBot="1" x14ac:dyDescent="0.3">
      <c r="A25" s="16" t="s">
        <v>24</v>
      </c>
      <c r="B25" s="7" t="s">
        <v>25</v>
      </c>
      <c r="C25" s="18">
        <v>392164.5</v>
      </c>
      <c r="D25" s="30">
        <v>120572.29</v>
      </c>
      <c r="E25" s="36">
        <f t="shared" si="6"/>
        <v>0.30745335184597278</v>
      </c>
      <c r="F25" s="30">
        <v>99629.29</v>
      </c>
      <c r="G25" s="43">
        <f t="shared" si="2"/>
        <v>1.2102092667728537</v>
      </c>
    </row>
    <row r="26" spans="1:14" ht="24.95" customHeight="1" thickBot="1" x14ac:dyDescent="0.3">
      <c r="A26" s="16" t="s">
        <v>26</v>
      </c>
      <c r="B26" s="7" t="s">
        <v>27</v>
      </c>
      <c r="C26" s="18">
        <v>191</v>
      </c>
      <c r="D26" s="30">
        <v>185.74</v>
      </c>
      <c r="E26" s="36">
        <f t="shared" si="6"/>
        <v>0.97246073298429325</v>
      </c>
      <c r="F26" s="30">
        <v>103.24</v>
      </c>
      <c r="G26" s="43">
        <f t="shared" si="2"/>
        <v>1.7991088725300273</v>
      </c>
    </row>
    <row r="27" spans="1:14" ht="24.95" customHeight="1" thickBot="1" x14ac:dyDescent="0.3">
      <c r="A27" s="14" t="s">
        <v>28</v>
      </c>
      <c r="B27" s="15" t="s">
        <v>29</v>
      </c>
      <c r="C27" s="22">
        <v>8250</v>
      </c>
      <c r="D27" s="31">
        <v>65.59</v>
      </c>
      <c r="E27" s="42">
        <f t="shared" si="6"/>
        <v>7.9503030303030315E-3</v>
      </c>
      <c r="F27" s="31">
        <v>1291.42</v>
      </c>
      <c r="G27" s="75">
        <f t="shared" si="2"/>
        <v>5.0789053909649842E-2</v>
      </c>
    </row>
    <row r="28" spans="1:14" ht="24.95" customHeight="1" x14ac:dyDescent="0.25">
      <c r="A28" s="101" t="s">
        <v>30</v>
      </c>
      <c r="B28" s="102" t="s">
        <v>31</v>
      </c>
      <c r="C28" s="103">
        <f>SUM(C29:C32)</f>
        <v>83500</v>
      </c>
      <c r="D28" s="104">
        <f>SUM(D29:D32)</f>
        <v>10914.03</v>
      </c>
      <c r="E28" s="87">
        <f t="shared" si="6"/>
        <v>0.13070694610778444</v>
      </c>
      <c r="F28" s="126">
        <f>SUM(F29:F32)</f>
        <v>54512.21</v>
      </c>
      <c r="G28" s="105">
        <f t="shared" si="2"/>
        <v>0.20021257622833491</v>
      </c>
    </row>
    <row r="29" spans="1:14" ht="24.95" customHeight="1" x14ac:dyDescent="0.25">
      <c r="A29" s="81" t="s">
        <v>64</v>
      </c>
      <c r="B29" s="107" t="s">
        <v>61</v>
      </c>
      <c r="C29" s="83"/>
      <c r="D29" s="86"/>
      <c r="E29" s="88"/>
      <c r="F29" s="98"/>
      <c r="G29" s="100"/>
    </row>
    <row r="30" spans="1:14" ht="66" customHeight="1" x14ac:dyDescent="0.25">
      <c r="A30" s="70" t="s">
        <v>60</v>
      </c>
      <c r="B30" s="71" t="s">
        <v>62</v>
      </c>
      <c r="C30" s="76">
        <v>35000</v>
      </c>
      <c r="D30" s="77">
        <v>943.95</v>
      </c>
      <c r="E30" s="106">
        <f t="shared" si="6"/>
        <v>2.6970000000000001E-2</v>
      </c>
      <c r="F30" s="97">
        <v>1125.46</v>
      </c>
      <c r="G30" s="100">
        <f t="shared" si="2"/>
        <v>0.83872372185595223</v>
      </c>
      <c r="K30" s="85"/>
    </row>
    <row r="31" spans="1:14" ht="48" customHeight="1" x14ac:dyDescent="0.25">
      <c r="A31" s="81" t="s">
        <v>70</v>
      </c>
      <c r="B31" s="82" t="s">
        <v>63</v>
      </c>
      <c r="C31" s="83">
        <v>8500</v>
      </c>
      <c r="D31" s="86">
        <v>2717.69</v>
      </c>
      <c r="E31" s="88">
        <f t="shared" si="6"/>
        <v>0.31972823529411765</v>
      </c>
      <c r="F31" s="98"/>
      <c r="G31" s="100"/>
      <c r="N31" s="84"/>
    </row>
    <row r="32" spans="1:14" ht="57.75" customHeight="1" thickBot="1" x14ac:dyDescent="0.3">
      <c r="A32" s="70" t="s">
        <v>71</v>
      </c>
      <c r="B32" s="78" t="s">
        <v>65</v>
      </c>
      <c r="C32" s="76">
        <v>40000</v>
      </c>
      <c r="D32" s="77">
        <v>7252.39</v>
      </c>
      <c r="E32" s="89">
        <f t="shared" si="6"/>
        <v>0.18130975000000002</v>
      </c>
      <c r="F32" s="97">
        <v>53386.75</v>
      </c>
      <c r="G32" s="80">
        <f t="shared" si="2"/>
        <v>0.13584625398624192</v>
      </c>
    </row>
    <row r="33" spans="1:11" ht="24.95" customHeight="1" thickBot="1" x14ac:dyDescent="0.3">
      <c r="A33" s="16" t="s">
        <v>32</v>
      </c>
      <c r="B33" s="7" t="s">
        <v>33</v>
      </c>
      <c r="C33" s="18">
        <v>14662.04</v>
      </c>
      <c r="D33" s="74">
        <v>2987.28</v>
      </c>
      <c r="E33" s="79">
        <f t="shared" ref="E33" si="7">D33/C33/100%</f>
        <v>0.20374245330117774</v>
      </c>
      <c r="F33" s="99">
        <v>31956.49</v>
      </c>
      <c r="G33" s="75">
        <f t="shared" si="2"/>
        <v>9.3479603047769019E-2</v>
      </c>
    </row>
    <row r="34" spans="1:11" ht="24.95" customHeight="1" thickBot="1" x14ac:dyDescent="0.3">
      <c r="A34" s="55" t="s">
        <v>34</v>
      </c>
      <c r="B34" s="56" t="s">
        <v>35</v>
      </c>
      <c r="C34" s="57">
        <f>SUM(C36:C43)</f>
        <v>4230453.47</v>
      </c>
      <c r="D34" s="58">
        <f>SUM(D36:D43)</f>
        <v>556693.98999999987</v>
      </c>
      <c r="E34" s="59">
        <f t="shared" ref="E34:E37" si="8">D34/C34/100%</f>
        <v>0.13159203710613082</v>
      </c>
      <c r="F34" s="58">
        <f>SUM(F36:F43)</f>
        <v>673200.22000000009</v>
      </c>
      <c r="G34" s="60">
        <f t="shared" si="2"/>
        <v>0.82693673213594587</v>
      </c>
      <c r="H34" s="2"/>
      <c r="I34" s="2"/>
    </row>
    <row r="35" spans="1:11" ht="24.95" customHeight="1" thickBot="1" x14ac:dyDescent="0.3">
      <c r="A35" s="16" t="s">
        <v>36</v>
      </c>
      <c r="B35" s="7" t="s">
        <v>37</v>
      </c>
      <c r="C35" s="23">
        <f>SUM(C36:C40)</f>
        <v>4231672.76</v>
      </c>
      <c r="D35" s="30">
        <f>SUM(D36:D40)</f>
        <v>557913.27999999991</v>
      </c>
      <c r="E35" s="36">
        <f t="shared" si="8"/>
        <v>0.13184225521256987</v>
      </c>
      <c r="F35" s="30">
        <f>SUM(F36:F39)</f>
        <v>675943.31</v>
      </c>
      <c r="G35" s="43">
        <f t="shared" si="2"/>
        <v>0.82538472050267031</v>
      </c>
    </row>
    <row r="36" spans="1:11" ht="24.95" customHeight="1" thickBot="1" x14ac:dyDescent="0.3">
      <c r="A36" s="93" t="s">
        <v>67</v>
      </c>
      <c r="B36" s="94" t="s">
        <v>68</v>
      </c>
      <c r="C36" s="95"/>
      <c r="D36" s="96"/>
      <c r="E36" s="38"/>
      <c r="F36" s="96"/>
      <c r="G36" s="68"/>
    </row>
    <row r="37" spans="1:11" ht="24.95" customHeight="1" x14ac:dyDescent="0.25">
      <c r="A37" s="9" t="s">
        <v>50</v>
      </c>
      <c r="B37" s="10" t="s">
        <v>38</v>
      </c>
      <c r="C37" s="92">
        <v>2117389.44</v>
      </c>
      <c r="D37" s="33">
        <v>99831.17</v>
      </c>
      <c r="E37" s="139">
        <f t="shared" si="8"/>
        <v>4.7148232684111245E-2</v>
      </c>
      <c r="F37" s="33">
        <v>206860.81</v>
      </c>
      <c r="G37" s="143">
        <f t="shared" si="2"/>
        <v>0.4826006917404993</v>
      </c>
      <c r="H37" s="132"/>
      <c r="I37" s="3"/>
    </row>
    <row r="38" spans="1:11" ht="24.95" customHeight="1" thickBot="1" x14ac:dyDescent="0.3">
      <c r="A38" s="5" t="s">
        <v>51</v>
      </c>
      <c r="B38" s="8" t="s">
        <v>39</v>
      </c>
      <c r="C38" s="25">
        <v>1853602.56</v>
      </c>
      <c r="D38" s="34">
        <v>446905.56</v>
      </c>
      <c r="E38" s="140">
        <f>D38/C38/100%</f>
        <v>0.24110106969209191</v>
      </c>
      <c r="F38" s="34">
        <v>469082.5</v>
      </c>
      <c r="G38" s="142">
        <f t="shared" si="2"/>
        <v>0.95272273001017949</v>
      </c>
      <c r="I38" s="2"/>
      <c r="J38" s="3"/>
      <c r="K38" s="3"/>
    </row>
    <row r="39" spans="1:11" ht="24.95" customHeight="1" thickBot="1" x14ac:dyDescent="0.3">
      <c r="A39" s="11" t="s">
        <v>52</v>
      </c>
      <c r="B39" s="6" t="s">
        <v>53</v>
      </c>
      <c r="C39" s="90">
        <v>254378.18</v>
      </c>
      <c r="D39" s="91">
        <v>4854.71</v>
      </c>
      <c r="E39" s="141">
        <f t="shared" ref="E39:E40" si="9">D39/C39/100%</f>
        <v>1.9084616455703866E-2</v>
      </c>
      <c r="F39" s="91"/>
      <c r="G39" s="68"/>
      <c r="I39" s="2"/>
      <c r="J39" s="3"/>
      <c r="K39" s="3"/>
    </row>
    <row r="40" spans="1:11" ht="24.95" customHeight="1" thickBot="1" x14ac:dyDescent="0.3">
      <c r="A40" s="11" t="s">
        <v>81</v>
      </c>
      <c r="B40" s="6" t="s">
        <v>82</v>
      </c>
      <c r="C40" s="90">
        <v>6302.58</v>
      </c>
      <c r="D40" s="91">
        <v>6321.84</v>
      </c>
      <c r="E40" s="138">
        <f t="shared" si="9"/>
        <v>1.0030558913968566</v>
      </c>
      <c r="F40" s="91"/>
      <c r="G40" s="68"/>
      <c r="I40" s="2"/>
      <c r="J40" s="3"/>
      <c r="K40" s="3"/>
    </row>
    <row r="41" spans="1:11" ht="24.95" customHeight="1" thickBot="1" x14ac:dyDescent="0.3">
      <c r="A41" s="11" t="s">
        <v>72</v>
      </c>
      <c r="B41" s="6" t="s">
        <v>73</v>
      </c>
      <c r="C41" s="90"/>
      <c r="D41" s="91"/>
      <c r="E41" s="38"/>
      <c r="F41" s="91"/>
      <c r="G41" s="68"/>
      <c r="I41" s="2"/>
      <c r="J41" s="3"/>
      <c r="K41" s="3"/>
    </row>
    <row r="42" spans="1:11" ht="38.25" customHeight="1" thickBot="1" x14ac:dyDescent="0.3">
      <c r="A42" s="11" t="s">
        <v>78</v>
      </c>
      <c r="B42" s="6" t="s">
        <v>41</v>
      </c>
      <c r="C42" s="90"/>
      <c r="D42" s="91"/>
      <c r="E42" s="38"/>
      <c r="F42" s="91">
        <v>-82.59</v>
      </c>
      <c r="G42" s="68"/>
      <c r="I42" s="2"/>
      <c r="J42" s="3"/>
      <c r="K42" s="3"/>
    </row>
    <row r="43" spans="1:11" ht="36.75" thickBot="1" x14ac:dyDescent="0.3">
      <c r="A43" s="11" t="s">
        <v>40</v>
      </c>
      <c r="B43" s="6" t="s">
        <v>41</v>
      </c>
      <c r="C43" s="24">
        <v>-1219.29</v>
      </c>
      <c r="D43" s="32">
        <v>-1219.29</v>
      </c>
      <c r="E43" s="38"/>
      <c r="F43" s="32">
        <v>-2660.5</v>
      </c>
      <c r="G43" s="68">
        <f>D43/F43</f>
        <v>0.45829355384326254</v>
      </c>
      <c r="I43" s="3"/>
      <c r="J43" s="3"/>
      <c r="K43" s="2"/>
    </row>
  </sheetData>
  <mergeCells count="1">
    <mergeCell ref="A1:G2"/>
  </mergeCells>
  <pageMargins left="0.70866141732283472" right="0" top="0.74803149606299213" bottom="0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KovalevAM</dc:creator>
  <cp:lastModifiedBy>Татьяна</cp:lastModifiedBy>
  <cp:lastPrinted>2023-04-04T15:18:21Z</cp:lastPrinted>
  <dcterms:created xsi:type="dcterms:W3CDTF">2017-12-11T14:03:53Z</dcterms:created>
  <dcterms:modified xsi:type="dcterms:W3CDTF">2024-04-22T09:26:58Z</dcterms:modified>
</cp:coreProperties>
</file>