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апрель\"/>
    </mc:Choice>
  </mc:AlternateContent>
  <bookViews>
    <workbookView xWindow="0" yWindow="0" windowWidth="28365" windowHeight="11550"/>
  </bookViews>
  <sheets>
    <sheet name="Приложение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G32" i="3"/>
  <c r="G40" i="3"/>
  <c r="G16" i="3" l="1"/>
  <c r="G38" i="3"/>
  <c r="E40" i="3"/>
  <c r="E41" i="3"/>
  <c r="E44" i="3"/>
  <c r="E38" i="3"/>
  <c r="E16" i="3"/>
  <c r="E13" i="3"/>
  <c r="C4" i="3" l="1"/>
  <c r="C5" i="3"/>
  <c r="D24" i="3"/>
  <c r="C24" i="3"/>
  <c r="D36" i="3"/>
  <c r="C36" i="3"/>
  <c r="D35" i="3"/>
  <c r="C35" i="3"/>
  <c r="D28" i="3"/>
  <c r="C28" i="3"/>
  <c r="D19" i="3"/>
  <c r="D17" i="3" s="1"/>
  <c r="C19" i="3"/>
  <c r="C17" i="3"/>
  <c r="D11" i="3"/>
  <c r="C11" i="3"/>
  <c r="D9" i="3"/>
  <c r="C9" i="3"/>
  <c r="D7" i="3"/>
  <c r="C7" i="3"/>
  <c r="C6" i="3"/>
  <c r="D6" i="3" l="1"/>
  <c r="D5" i="3" s="1"/>
  <c r="D4" i="3" s="1"/>
  <c r="G44" i="3"/>
  <c r="F36" i="3"/>
  <c r="F35" i="3"/>
  <c r="F28" i="3"/>
  <c r="F23" i="3"/>
  <c r="F19" i="3"/>
  <c r="F17" i="3" s="1"/>
  <c r="F11" i="3"/>
  <c r="F9" i="3"/>
  <c r="F7" i="3"/>
  <c r="F6" i="3" l="1"/>
  <c r="F5" i="3" s="1"/>
  <c r="F4" i="3" s="1"/>
  <c r="E25" i="3"/>
  <c r="G25" i="3"/>
  <c r="E26" i="3"/>
  <c r="G26" i="3"/>
  <c r="E27" i="3"/>
  <c r="G27" i="3"/>
  <c r="E39" i="3" l="1"/>
  <c r="E31" i="3" l="1"/>
  <c r="E24" i="3" l="1"/>
  <c r="G24" i="3"/>
  <c r="G30" i="3"/>
  <c r="E32" i="3"/>
  <c r="E30" i="3"/>
  <c r="E21" i="3"/>
  <c r="E20" i="3"/>
  <c r="G21" i="3"/>
  <c r="G20" i="3"/>
  <c r="E28" i="3" l="1"/>
  <c r="E36" i="3" l="1"/>
  <c r="G36" i="3"/>
  <c r="G39" i="3"/>
  <c r="G33" i="3"/>
  <c r="G28" i="3"/>
  <c r="G22" i="3"/>
  <c r="G19" i="3"/>
  <c r="G18" i="3"/>
  <c r="G15" i="3"/>
  <c r="G13" i="3"/>
  <c r="G12" i="3"/>
  <c r="G10" i="3"/>
  <c r="G8" i="3"/>
  <c r="E8" i="3"/>
  <c r="E10" i="3"/>
  <c r="E35" i="3" l="1"/>
  <c r="G35" i="3"/>
  <c r="G9" i="3"/>
  <c r="E33" i="3"/>
  <c r="E22" i="3"/>
  <c r="E19" i="3"/>
  <c r="E18" i="3"/>
  <c r="E15" i="3"/>
  <c r="E12" i="3"/>
  <c r="G17" i="3" l="1"/>
  <c r="E9" i="3"/>
  <c r="G7" i="3"/>
  <c r="G11" i="3"/>
  <c r="E7" i="3"/>
  <c r="E11" i="3"/>
  <c r="E17" i="3"/>
  <c r="G6" i="3" l="1"/>
  <c r="E6" i="3"/>
  <c r="G4" i="3" l="1"/>
  <c r="G5" i="3"/>
  <c r="E5" i="3" l="1"/>
  <c r="E4" i="3"/>
</calcChain>
</file>

<file path=xl/sharedStrings.xml><?xml version="1.0" encoding="utf-8"?>
<sst xmlns="http://schemas.openxmlformats.org/spreadsheetml/2006/main" count="88" uniqueCount="87">
  <si>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</si>
  <si>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</si>
  <si>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</si>
  <si>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</si>
  <si>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</si>
  <si>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</si>
  <si>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</si>
  <si>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</si>
  <si>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</si>
  <si>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</si>
  <si>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</si>
  <si>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</si>
  <si>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</si>
  <si>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</si>
  <si>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</si>
  <si>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</si>
  <si>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</si>
  <si>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</si>
  <si>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</si>
  <si>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</si>
  <si>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</si>
  <si>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</si>
  <si>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</si>
  <si>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</si>
  <si>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</si>
  <si>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</si>
  <si>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</si>
  <si>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</si>
  <si>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</si>
  <si>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</si>
  <si>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</si>
  <si>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</si>
  <si>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</si>
  <si>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</si>
  <si>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</si>
  <si>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</si>
  <si>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</si>
  <si>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</si>
  <si>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</si>
  <si>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</si>
  <si>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</si>
  <si>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</si>
  <si>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</si>
  <si>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</si>
  <si>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</si>
  <si>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</si>
  <si>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</si>
  <si>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</si>
  <si>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</si>
  <si>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</si>
  <si>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</si>
  <si>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</si>
  <si>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</si>
  <si>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</si>
  <si>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</si>
  <si>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</si>
  <si>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</si>
  <si>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</si>
  <si>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</si>
  <si>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</si>
  <si>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</si>
  <si>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</si>
  <si>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</si>
  <si>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</si>
  <si>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</si>
  <si>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</si>
  <si>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</si>
  <si>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</si>
  <si>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</si>
  <si>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</si>
  <si>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</si>
  <si>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</si>
  <si>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</si>
  <si>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</si>
  <si>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</si>
  <si>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</si>
  <si>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</si>
  <si>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2024 год</t>
    </r>
    <r>
      <rPr>
        <b/>
        <sz val="9"/>
        <rFont val="Calibri"/>
        <family val="2"/>
        <charset val="204"/>
      </rPr>
      <t>, 
тыс. руб.</t>
    </r>
  </si>
  <si>
    <t>1 09 07000 00 0000 110</t>
  </si>
  <si>
    <t>Прочие налоги и сборы (по отмененным местным налогам и сборам)</t>
  </si>
  <si>
    <t>Прочие неналоговые доходы</t>
  </si>
  <si>
    <t>2 08 00000 00 0000 150</t>
  </si>
  <si>
    <t>2 03 00000 00 0000 150</t>
  </si>
  <si>
    <t>Безвозмездные поступления от государственных (муниципальных) организаций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</si>
  <si>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01.05.2024)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</si>
  <si>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01.05.2023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</si>
  <si>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01.05.2024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</si>
</sst>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3" fillId="6" borderId="7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0" borderId="31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7" fillId="0" borderId="32" xfId="0" applyNumberFormat="1" applyFont="1" applyBorder="1" applyAlignment="1">
      <alignment horizontal="right" vertical="center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164" fontId="9" fillId="0" borderId="4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40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4" fontId="7" fillId="0" borderId="44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164" fontId="10" fillId="0" borderId="2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4" fontId="7" fillId="0" borderId="47" xfId="0" applyNumberFormat="1" applyFont="1" applyBorder="1" applyAlignment="1">
      <alignment horizontal="right" vertical="center"/>
    </xf>
    <xf numFmtId="4" fontId="7" fillId="0" borderId="40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vertical="center" wrapText="1"/>
    </xf>
    <xf numFmtId="4" fontId="7" fillId="0" borderId="50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164" fontId="9" fillId="0" borderId="25" xfId="0" applyNumberFormat="1" applyFont="1" applyBorder="1" applyAlignment="1">
      <alignment horizontal="center" vertical="center"/>
    </xf>
    <xf numFmtId="4" fontId="4" fillId="2" borderId="28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0" fontId="15" fillId="0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workbookViewId="0">
      <selection activeCell="J7" sqref="J7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 x14ac:dyDescent="0.25">
      <c r="A1" s="154" t="s">
        <v>84</v>
      </c>
      <c r="B1" s="154"/>
      <c r="C1" s="154"/>
      <c r="D1" s="154"/>
      <c r="E1" s="154"/>
      <c r="F1" s="154"/>
      <c r="G1" s="154"/>
    </row>
    <row r="2" spans="1:14" ht="15.75" thickBot="1" x14ac:dyDescent="0.3">
      <c r="A2" s="154"/>
      <c r="B2" s="154"/>
      <c r="C2" s="154"/>
      <c r="D2" s="154"/>
      <c r="E2" s="154"/>
      <c r="F2" s="154"/>
      <c r="G2" s="154"/>
    </row>
    <row r="3" spans="1:14" ht="86.25" customHeight="1" thickBot="1" x14ac:dyDescent="0.3">
      <c r="A3" s="5" t="s">
        <v>0</v>
      </c>
      <c r="B3" s="5" t="s">
        <v>1</v>
      </c>
      <c r="C3" s="125" t="s">
        <v>77</v>
      </c>
      <c r="D3" s="153" t="s">
        <v>86</v>
      </c>
      <c r="E3" s="34" t="s">
        <v>69</v>
      </c>
      <c r="F3" s="130" t="s">
        <v>85</v>
      </c>
      <c r="G3" s="25" t="s">
        <v>2</v>
      </c>
      <c r="I3" s="3"/>
    </row>
    <row r="4" spans="1:14" ht="24.95" customHeight="1" thickBot="1" x14ac:dyDescent="0.3">
      <c r="A4" s="59"/>
      <c r="B4" s="60" t="s">
        <v>3</v>
      </c>
      <c r="C4" s="61">
        <f>SUM(C5,C35)</f>
        <v>7187988.1200000001</v>
      </c>
      <c r="D4" s="62">
        <f>SUM(D5,D35)</f>
        <v>1528274.8199999998</v>
      </c>
      <c r="E4" s="63">
        <f t="shared" ref="E4" si="0">D4/C4/100%</f>
        <v>0.21261510098322198</v>
      </c>
      <c r="F4" s="62">
        <f>SUM(F5,F35)</f>
        <v>1612448.88115</v>
      </c>
      <c r="G4" s="64">
        <f>D4/F4</f>
        <v>0.94779737693763833</v>
      </c>
      <c r="H4" s="152"/>
      <c r="I4" s="3"/>
      <c r="K4" s="3"/>
    </row>
    <row r="5" spans="1:14" ht="24.95" customHeight="1" thickBot="1" x14ac:dyDescent="0.3">
      <c r="A5" s="49" t="s">
        <v>4</v>
      </c>
      <c r="B5" s="50" t="s">
        <v>5</v>
      </c>
      <c r="C5" s="51">
        <f>SUM(C6,C24)</f>
        <v>2957534.6500000004</v>
      </c>
      <c r="D5" s="51">
        <f>SUM(D6,D24)</f>
        <v>686475.57999999984</v>
      </c>
      <c r="E5" s="52">
        <f t="shared" ref="E5" si="1">D5/C5/100%</f>
        <v>0.23211074805159079</v>
      </c>
      <c r="F5" s="51">
        <f>SUM(F6,F24)</f>
        <v>765246.51115000003</v>
      </c>
      <c r="G5" s="120">
        <f t="shared" ref="G5:G40" si="2">D5/F5</f>
        <v>0.89706463211230525</v>
      </c>
      <c r="H5" s="3"/>
      <c r="I5" s="4"/>
    </row>
    <row r="6" spans="1:14" ht="24.95" customHeight="1" thickBot="1" x14ac:dyDescent="0.3">
      <c r="A6" s="42"/>
      <c r="B6" s="48" t="s">
        <v>6</v>
      </c>
      <c r="C6" s="44">
        <f>SUM(C7,C9,C11,C17,C22:C22)</f>
        <v>2458767.1100000003</v>
      </c>
      <c r="D6" s="45">
        <f>SUM(D7,D9,D11,D17,D22,D23)</f>
        <v>537962.12999999989</v>
      </c>
      <c r="E6" s="46">
        <f t="shared" ref="E6:E10" si="3">D6/C6/100%</f>
        <v>0.21879344644397811</v>
      </c>
      <c r="F6" s="45">
        <f>SUM(F7,F9,F11,F17,F22,F23)</f>
        <v>533123.26115000003</v>
      </c>
      <c r="G6" s="47">
        <f t="shared" si="2"/>
        <v>1.0090764541760229</v>
      </c>
    </row>
    <row r="7" spans="1:14" ht="24.95" customHeight="1" thickBot="1" x14ac:dyDescent="0.3">
      <c r="A7" s="17" t="s">
        <v>7</v>
      </c>
      <c r="B7" s="8" t="s">
        <v>8</v>
      </c>
      <c r="C7" s="18">
        <f>SUM(C8)</f>
        <v>1115340.76</v>
      </c>
      <c r="D7" s="26">
        <f>SUM(D8)</f>
        <v>296581.33</v>
      </c>
      <c r="E7" s="35">
        <f t="shared" si="3"/>
        <v>0.26591095801071596</v>
      </c>
      <c r="F7" s="26">
        <f>SUM(F8)</f>
        <v>159803.19</v>
      </c>
      <c r="G7" s="41">
        <f t="shared" si="2"/>
        <v>1.8559162054274387</v>
      </c>
    </row>
    <row r="8" spans="1:14" ht="24.95" customHeight="1" thickBot="1" x14ac:dyDescent="0.3">
      <c r="A8" s="13" t="s">
        <v>9</v>
      </c>
      <c r="B8" s="14" t="s">
        <v>10</v>
      </c>
      <c r="C8" s="20">
        <v>1115340.76</v>
      </c>
      <c r="D8" s="27">
        <v>296581.33</v>
      </c>
      <c r="E8" s="37">
        <f t="shared" si="3"/>
        <v>0.26591095801071596</v>
      </c>
      <c r="F8" s="27">
        <v>159803.19</v>
      </c>
      <c r="G8" s="117">
        <f t="shared" si="2"/>
        <v>1.8559162054274387</v>
      </c>
    </row>
    <row r="9" spans="1:14" ht="24.95" customHeight="1" thickBot="1" x14ac:dyDescent="0.3">
      <c r="A9" s="17" t="s">
        <v>11</v>
      </c>
      <c r="B9" s="8" t="s">
        <v>12</v>
      </c>
      <c r="C9" s="18">
        <f>SUM(C10)</f>
        <v>4488</v>
      </c>
      <c r="D9" s="26">
        <f>SUM(D10)</f>
        <v>1111.17</v>
      </c>
      <c r="E9" s="35">
        <f t="shared" si="3"/>
        <v>0.24758689839572195</v>
      </c>
      <c r="F9" s="26">
        <f>SUM(F10)</f>
        <v>1263.03</v>
      </c>
      <c r="G9" s="41">
        <f t="shared" si="2"/>
        <v>0.87976532623928183</v>
      </c>
      <c r="N9" s="4"/>
    </row>
    <row r="10" spans="1:14" ht="24.95" customHeight="1" thickBot="1" x14ac:dyDescent="0.3">
      <c r="A10" s="13" t="s">
        <v>13</v>
      </c>
      <c r="B10" s="14" t="s">
        <v>14</v>
      </c>
      <c r="C10" s="20">
        <v>4488</v>
      </c>
      <c r="D10" s="67">
        <v>1111.17</v>
      </c>
      <c r="E10" s="37">
        <f t="shared" si="3"/>
        <v>0.24758689839572195</v>
      </c>
      <c r="F10" s="67">
        <v>1263.03</v>
      </c>
      <c r="G10" s="117">
        <f t="shared" si="2"/>
        <v>0.87976532623928183</v>
      </c>
      <c r="I10" s="3"/>
      <c r="N10" s="3"/>
    </row>
    <row r="11" spans="1:14" ht="24.95" customHeight="1" thickBot="1" x14ac:dyDescent="0.3">
      <c r="A11" s="17" t="s">
        <v>15</v>
      </c>
      <c r="B11" s="101" t="s">
        <v>16</v>
      </c>
      <c r="C11" s="110">
        <f>SUM(C12:C16)</f>
        <v>923045.56</v>
      </c>
      <c r="D11" s="106">
        <f>SUM(D12:D16)</f>
        <v>178445.36000000002</v>
      </c>
      <c r="E11" s="35">
        <f t="shared" ref="E11:E21" si="4">D11/C11/100%</f>
        <v>0.19332237511656522</v>
      </c>
      <c r="F11" s="26">
        <f>SUM(F12:F16)</f>
        <v>290976.44</v>
      </c>
      <c r="G11" s="41">
        <f t="shared" si="2"/>
        <v>0.61326394673053264</v>
      </c>
      <c r="N11" s="3"/>
    </row>
    <row r="12" spans="1:14" ht="24.95" customHeight="1" x14ac:dyDescent="0.25">
      <c r="A12" s="10" t="s">
        <v>17</v>
      </c>
      <c r="B12" s="102" t="s">
        <v>18</v>
      </c>
      <c r="C12" s="111">
        <v>861002.81</v>
      </c>
      <c r="D12" s="100">
        <v>129938.44</v>
      </c>
      <c r="E12" s="38">
        <f t="shared" si="4"/>
        <v>0.15091523336607926</v>
      </c>
      <c r="F12" s="32">
        <v>278081.48</v>
      </c>
      <c r="G12" s="118">
        <f t="shared" si="2"/>
        <v>0.46726750735072331</v>
      </c>
    </row>
    <row r="13" spans="1:14" ht="24.95" customHeight="1" x14ac:dyDescent="0.25">
      <c r="A13" s="2" t="s">
        <v>49</v>
      </c>
      <c r="B13" s="103" t="s">
        <v>46</v>
      </c>
      <c r="C13" s="112">
        <v>56.75</v>
      </c>
      <c r="D13" s="107">
        <v>587.54</v>
      </c>
      <c r="E13" s="38">
        <f t="shared" si="4"/>
        <v>10.353127753303964</v>
      </c>
      <c r="F13" s="28">
        <v>-1733.95</v>
      </c>
      <c r="G13" s="119">
        <f t="shared" si="2"/>
        <v>-0.33884483404942467</v>
      </c>
      <c r="J13" t="s">
        <v>66</v>
      </c>
    </row>
    <row r="14" spans="1:14" ht="24.95" customHeight="1" x14ac:dyDescent="0.25">
      <c r="A14" s="6" t="s">
        <v>54</v>
      </c>
      <c r="B14" s="104" t="s">
        <v>55</v>
      </c>
      <c r="C14" s="113"/>
      <c r="D14" s="108">
        <v>191.63</v>
      </c>
      <c r="E14" s="38"/>
      <c r="F14" s="33">
        <v>28.75</v>
      </c>
      <c r="G14" s="119"/>
    </row>
    <row r="15" spans="1:14" ht="24.95" customHeight="1" x14ac:dyDescent="0.25">
      <c r="A15" s="6" t="s">
        <v>47</v>
      </c>
      <c r="B15" s="103" t="s">
        <v>48</v>
      </c>
      <c r="C15" s="114">
        <v>60864</v>
      </c>
      <c r="D15" s="107">
        <v>46974.02</v>
      </c>
      <c r="E15" s="39">
        <f t="shared" si="4"/>
        <v>0.77178660620399575</v>
      </c>
      <c r="F15" s="28">
        <v>14358.52</v>
      </c>
      <c r="G15" s="119">
        <f t="shared" si="2"/>
        <v>3.2715084841613198</v>
      </c>
    </row>
    <row r="16" spans="1:14" ht="35.25" customHeight="1" thickBot="1" x14ac:dyDescent="0.3">
      <c r="A16" s="6" t="s">
        <v>74</v>
      </c>
      <c r="B16" s="105" t="s">
        <v>75</v>
      </c>
      <c r="C16" s="115">
        <v>1122</v>
      </c>
      <c r="D16" s="109">
        <v>753.73</v>
      </c>
      <c r="E16" s="39">
        <f t="shared" si="4"/>
        <v>0.6717736185383244</v>
      </c>
      <c r="F16" s="27">
        <v>241.64</v>
      </c>
      <c r="G16" s="119">
        <f t="shared" si="2"/>
        <v>3.1192269491805993</v>
      </c>
    </row>
    <row r="17" spans="1:14" ht="24.95" customHeight="1" thickBot="1" x14ac:dyDescent="0.3">
      <c r="A17" s="17" t="s">
        <v>19</v>
      </c>
      <c r="B17" s="8" t="s">
        <v>20</v>
      </c>
      <c r="C17" s="18">
        <f>SUM(C18:C19)</f>
        <v>400145</v>
      </c>
      <c r="D17" s="26">
        <f>SUM(D18:D19)</f>
        <v>55734.81</v>
      </c>
      <c r="E17" s="35">
        <f t="shared" si="4"/>
        <v>0.13928653363155855</v>
      </c>
      <c r="F17" s="26">
        <f>SUM(F18:F19)</f>
        <v>77315.92</v>
      </c>
      <c r="G17" s="41">
        <f t="shared" si="2"/>
        <v>0.72087107027892827</v>
      </c>
    </row>
    <row r="18" spans="1:14" ht="24.95" customHeight="1" thickBot="1" x14ac:dyDescent="0.3">
      <c r="A18" s="13" t="s">
        <v>43</v>
      </c>
      <c r="B18" s="14" t="s">
        <v>42</v>
      </c>
      <c r="C18" s="20">
        <v>183371</v>
      </c>
      <c r="D18" s="70">
        <v>13788.31</v>
      </c>
      <c r="E18" s="37">
        <f t="shared" si="4"/>
        <v>7.5193514786961943E-2</v>
      </c>
      <c r="F18" s="70">
        <v>9439.2800000000007</v>
      </c>
      <c r="G18" s="117">
        <f t="shared" si="2"/>
        <v>1.4607374715020636</v>
      </c>
    </row>
    <row r="19" spans="1:14" ht="24.95" customHeight="1" thickBot="1" x14ac:dyDescent="0.3">
      <c r="A19" s="17" t="s">
        <v>45</v>
      </c>
      <c r="B19" s="8" t="s">
        <v>44</v>
      </c>
      <c r="C19" s="18">
        <f>SUM(C20:C21)</f>
        <v>216774</v>
      </c>
      <c r="D19" s="26">
        <f>SUM(D20:D21)</f>
        <v>41946.5</v>
      </c>
      <c r="E19" s="35">
        <f t="shared" si="4"/>
        <v>0.19350337217562991</v>
      </c>
      <c r="F19" s="26">
        <f>SUM(F20:F21)</f>
        <v>67876.639999999999</v>
      </c>
      <c r="G19" s="41">
        <f t="shared" si="2"/>
        <v>0.61798138505382705</v>
      </c>
    </row>
    <row r="20" spans="1:14" ht="24.95" customHeight="1" x14ac:dyDescent="0.25">
      <c r="A20" s="10" t="s">
        <v>57</v>
      </c>
      <c r="B20" s="11" t="s">
        <v>58</v>
      </c>
      <c r="C20" s="21">
        <v>198400</v>
      </c>
      <c r="D20" s="71">
        <v>41431.74</v>
      </c>
      <c r="E20" s="38">
        <f t="shared" si="4"/>
        <v>0.20882933467741935</v>
      </c>
      <c r="F20" s="71">
        <v>67544.27</v>
      </c>
      <c r="G20" s="121">
        <f t="shared" si="2"/>
        <v>0.6134012552064001</v>
      </c>
    </row>
    <row r="21" spans="1:14" ht="24.95" customHeight="1" thickBot="1" x14ac:dyDescent="0.3">
      <c r="A21" s="6" t="s">
        <v>56</v>
      </c>
      <c r="B21" s="9" t="s">
        <v>59</v>
      </c>
      <c r="C21" s="19">
        <v>18374</v>
      </c>
      <c r="D21" s="65">
        <v>514.76</v>
      </c>
      <c r="E21" s="38">
        <f t="shared" si="4"/>
        <v>2.8015674322412105E-2</v>
      </c>
      <c r="F21" s="65">
        <v>332.37</v>
      </c>
      <c r="G21" s="122">
        <f t="shared" si="2"/>
        <v>1.5487559045641905</v>
      </c>
      <c r="H21" s="126"/>
      <c r="I21" s="4"/>
    </row>
    <row r="22" spans="1:14" ht="24.95" customHeight="1" thickBot="1" x14ac:dyDescent="0.3">
      <c r="A22" s="17" t="s">
        <v>21</v>
      </c>
      <c r="B22" s="8" t="s">
        <v>22</v>
      </c>
      <c r="C22" s="18">
        <v>15747.79</v>
      </c>
      <c r="D22" s="29">
        <v>6089.46</v>
      </c>
      <c r="E22" s="35">
        <f t="shared" ref="E22" si="5">D22/C22/100%</f>
        <v>0.38668663983962193</v>
      </c>
      <c r="F22" s="29">
        <v>3764.69</v>
      </c>
      <c r="G22" s="41">
        <f t="shared" si="2"/>
        <v>1.6175196364109661</v>
      </c>
    </row>
    <row r="23" spans="1:14" ht="24.95" customHeight="1" thickBot="1" x14ac:dyDescent="0.3">
      <c r="A23" s="17" t="s">
        <v>78</v>
      </c>
      <c r="B23" s="8" t="s">
        <v>79</v>
      </c>
      <c r="C23" s="127"/>
      <c r="D23" s="29"/>
      <c r="E23" s="35"/>
      <c r="F23" s="29">
        <f>-8.85/1000</f>
        <v>-8.8500000000000002E-3</v>
      </c>
      <c r="G23" s="41"/>
    </row>
    <row r="24" spans="1:14" ht="24.95" customHeight="1" thickBot="1" x14ac:dyDescent="0.3">
      <c r="A24" s="43"/>
      <c r="B24" s="48" t="s">
        <v>23</v>
      </c>
      <c r="C24" s="45">
        <f>SUM(C25,C26,C27,C28,C33)</f>
        <v>498767.54</v>
      </c>
      <c r="D24" s="45">
        <f>SUM(D25,D26,D27,D28,D33)</f>
        <v>148513.44999999998</v>
      </c>
      <c r="E24" s="46">
        <f t="shared" ref="E24:E32" si="6">D24/C24/100%</f>
        <v>0.29776085669087443</v>
      </c>
      <c r="F24" s="45">
        <f>SUM(F25,F26,F27,F28,F33,F34)</f>
        <v>232123.25</v>
      </c>
      <c r="G24" s="47">
        <f t="shared" si="2"/>
        <v>0.63980428500807218</v>
      </c>
    </row>
    <row r="25" spans="1:14" ht="24.95" customHeight="1" thickBot="1" x14ac:dyDescent="0.3">
      <c r="A25" s="17" t="s">
        <v>24</v>
      </c>
      <c r="B25" s="8" t="s">
        <v>25</v>
      </c>
      <c r="C25" s="18">
        <v>392164.5</v>
      </c>
      <c r="D25" s="29">
        <v>130410.84</v>
      </c>
      <c r="E25" s="35">
        <f t="shared" si="6"/>
        <v>0.33254116576079679</v>
      </c>
      <c r="F25" s="29">
        <v>114523.69</v>
      </c>
      <c r="G25" s="41">
        <f t="shared" si="2"/>
        <v>1.1387236998737991</v>
      </c>
    </row>
    <row r="26" spans="1:14" ht="24.95" customHeight="1" thickBot="1" x14ac:dyDescent="0.3">
      <c r="A26" s="17" t="s">
        <v>26</v>
      </c>
      <c r="B26" s="8" t="s">
        <v>27</v>
      </c>
      <c r="C26" s="18">
        <v>191</v>
      </c>
      <c r="D26" s="29">
        <v>201.63</v>
      </c>
      <c r="E26" s="35">
        <f t="shared" si="6"/>
        <v>1.0556544502617802</v>
      </c>
      <c r="F26" s="29">
        <v>108.08</v>
      </c>
      <c r="G26" s="41">
        <f t="shared" si="2"/>
        <v>1.8655625462620282</v>
      </c>
    </row>
    <row r="27" spans="1:14" ht="24.95" customHeight="1" thickBot="1" x14ac:dyDescent="0.3">
      <c r="A27" s="15" t="s">
        <v>28</v>
      </c>
      <c r="B27" s="16" t="s">
        <v>29</v>
      </c>
      <c r="C27" s="22">
        <v>8250</v>
      </c>
      <c r="D27" s="30">
        <v>766.25</v>
      </c>
      <c r="E27" s="40">
        <f t="shared" si="6"/>
        <v>9.287878787878788E-2</v>
      </c>
      <c r="F27" s="30">
        <v>3150.91</v>
      </c>
      <c r="G27" s="73">
        <f t="shared" si="2"/>
        <v>0.24318371518069384</v>
      </c>
    </row>
    <row r="28" spans="1:14" ht="24.95" customHeight="1" x14ac:dyDescent="0.25">
      <c r="A28" s="94" t="s">
        <v>30</v>
      </c>
      <c r="B28" s="95" t="s">
        <v>31</v>
      </c>
      <c r="C28" s="96">
        <f>SUM(C29:C32)</f>
        <v>83500</v>
      </c>
      <c r="D28" s="151">
        <f>SUM(D29:D32)</f>
        <v>10992.4</v>
      </c>
      <c r="E28" s="84">
        <f t="shared" si="6"/>
        <v>0.13164550898203592</v>
      </c>
      <c r="F28" s="128">
        <f>SUM(F29:F32)</f>
        <v>59922.44</v>
      </c>
      <c r="G28" s="97">
        <f t="shared" si="2"/>
        <v>0.18344379835000041</v>
      </c>
    </row>
    <row r="29" spans="1:14" ht="24.95" customHeight="1" x14ac:dyDescent="0.25">
      <c r="A29" s="78" t="s">
        <v>64</v>
      </c>
      <c r="B29" s="99" t="s">
        <v>61</v>
      </c>
      <c r="C29" s="80"/>
      <c r="D29" s="83"/>
      <c r="E29" s="123"/>
      <c r="F29" s="92"/>
      <c r="G29" s="93"/>
    </row>
    <row r="30" spans="1:14" ht="66" customHeight="1" x14ac:dyDescent="0.25">
      <c r="A30" s="68" t="s">
        <v>60</v>
      </c>
      <c r="B30" s="69" t="s">
        <v>62</v>
      </c>
      <c r="C30" s="74">
        <v>35000</v>
      </c>
      <c r="D30" s="75">
        <v>1022.31</v>
      </c>
      <c r="E30" s="131">
        <f t="shared" si="6"/>
        <v>2.9208857142857141E-2</v>
      </c>
      <c r="F30" s="91">
        <v>1499.07</v>
      </c>
      <c r="G30" s="93">
        <f t="shared" si="2"/>
        <v>0.68196281694650684</v>
      </c>
      <c r="K30" s="82"/>
    </row>
    <row r="31" spans="1:14" ht="48" customHeight="1" x14ac:dyDescent="0.25">
      <c r="A31" s="78" t="s">
        <v>70</v>
      </c>
      <c r="B31" s="79" t="s">
        <v>63</v>
      </c>
      <c r="C31" s="80">
        <v>8500</v>
      </c>
      <c r="D31" s="83">
        <v>2717.7</v>
      </c>
      <c r="E31" s="132">
        <f t="shared" si="6"/>
        <v>0.31972941176470587</v>
      </c>
      <c r="F31" s="92"/>
      <c r="G31" s="93"/>
      <c r="N31" s="81"/>
    </row>
    <row r="32" spans="1:14" ht="57.75" customHeight="1" thickBot="1" x14ac:dyDescent="0.3">
      <c r="A32" s="68" t="s">
        <v>71</v>
      </c>
      <c r="B32" s="76" t="s">
        <v>65</v>
      </c>
      <c r="C32" s="74">
        <v>40000</v>
      </c>
      <c r="D32" s="75">
        <v>7252.39</v>
      </c>
      <c r="E32" s="133">
        <f t="shared" si="6"/>
        <v>0.18130975000000002</v>
      </c>
      <c r="F32" s="91">
        <v>58423.37</v>
      </c>
      <c r="G32" s="98">
        <f t="shared" si="2"/>
        <v>0.12413508498397131</v>
      </c>
    </row>
    <row r="33" spans="1:11" ht="24.95" customHeight="1" thickBot="1" x14ac:dyDescent="0.3">
      <c r="A33" s="17" t="s">
        <v>32</v>
      </c>
      <c r="B33" s="8" t="s">
        <v>33</v>
      </c>
      <c r="C33" s="18">
        <v>14662.04</v>
      </c>
      <c r="D33" s="72">
        <v>6142.33</v>
      </c>
      <c r="E33" s="77">
        <f t="shared" ref="E33" si="7">D33/C33/100%</f>
        <v>0.41892737981890649</v>
      </c>
      <c r="F33" s="129">
        <v>37055.699999999997</v>
      </c>
      <c r="G33" s="73">
        <f t="shared" si="2"/>
        <v>0.16575938384647976</v>
      </c>
    </row>
    <row r="34" spans="1:11" ht="24.95" customHeight="1" thickBot="1" x14ac:dyDescent="0.3">
      <c r="A34" s="17" t="s">
        <v>76</v>
      </c>
      <c r="B34" s="8" t="s">
        <v>80</v>
      </c>
      <c r="C34" s="18"/>
      <c r="D34" s="29"/>
      <c r="E34" s="124"/>
      <c r="F34" s="29">
        <v>17362.43</v>
      </c>
      <c r="G34" s="73"/>
    </row>
    <row r="35" spans="1:11" ht="24.95" customHeight="1" thickBot="1" x14ac:dyDescent="0.3">
      <c r="A35" s="53" t="s">
        <v>34</v>
      </c>
      <c r="B35" s="54" t="s">
        <v>35</v>
      </c>
      <c r="C35" s="55">
        <f>SUM(C37:C44)</f>
        <v>4230453.47</v>
      </c>
      <c r="D35" s="56">
        <f>SUM(D37:D44)</f>
        <v>841799.24</v>
      </c>
      <c r="E35" s="57">
        <f t="shared" ref="E35:E36" si="8">D35/C35/100%</f>
        <v>0.19898558061672761</v>
      </c>
      <c r="F35" s="56">
        <f>SUM(F37:F44)</f>
        <v>847202.37</v>
      </c>
      <c r="G35" s="58">
        <f t="shared" si="2"/>
        <v>0.99362238564087113</v>
      </c>
      <c r="H35" s="3"/>
      <c r="I35" s="3"/>
    </row>
    <row r="36" spans="1:11" ht="24.95" customHeight="1" thickBot="1" x14ac:dyDescent="0.3">
      <c r="A36" s="17" t="s">
        <v>36</v>
      </c>
      <c r="B36" s="8" t="s">
        <v>37</v>
      </c>
      <c r="C36" s="23">
        <f>SUM(C37:C41)</f>
        <v>4231672.76</v>
      </c>
      <c r="D36" s="29">
        <f>SUM(D37:D41)</f>
        <v>843018.53</v>
      </c>
      <c r="E36" s="35">
        <f t="shared" si="8"/>
        <v>0.19921638033277414</v>
      </c>
      <c r="F36" s="29">
        <f>SUM(F37:F40)</f>
        <v>849862.87</v>
      </c>
      <c r="G36" s="41">
        <f t="shared" si="2"/>
        <v>0.99194653603351335</v>
      </c>
    </row>
    <row r="37" spans="1:11" ht="24.95" customHeight="1" thickBot="1" x14ac:dyDescent="0.3">
      <c r="A37" s="87" t="s">
        <v>67</v>
      </c>
      <c r="B37" s="88" t="s">
        <v>68</v>
      </c>
      <c r="C37" s="89"/>
      <c r="D37" s="90"/>
      <c r="E37" s="36"/>
      <c r="F37" s="90"/>
      <c r="G37" s="66"/>
    </row>
    <row r="38" spans="1:11" ht="24.95" customHeight="1" x14ac:dyDescent="0.25">
      <c r="A38" s="142" t="s">
        <v>50</v>
      </c>
      <c r="B38" s="143" t="s">
        <v>38</v>
      </c>
      <c r="C38" s="144">
        <v>2117389.44</v>
      </c>
      <c r="D38" s="145">
        <v>228017.54</v>
      </c>
      <c r="E38" s="134">
        <f>D38/C38/100%</f>
        <v>0.10768805005469377</v>
      </c>
      <c r="F38" s="145">
        <v>239990.27</v>
      </c>
      <c r="G38" s="116">
        <f t="shared" si="2"/>
        <v>0.95011160244121573</v>
      </c>
    </row>
    <row r="39" spans="1:11" ht="24.95" customHeight="1" thickBot="1" x14ac:dyDescent="0.3">
      <c r="A39" s="146" t="s">
        <v>51</v>
      </c>
      <c r="B39" s="147" t="s">
        <v>39</v>
      </c>
      <c r="C39" s="148">
        <v>1853602.56</v>
      </c>
      <c r="D39" s="149">
        <v>603466.62</v>
      </c>
      <c r="E39" s="135">
        <f>D39/C39/100%</f>
        <v>0.32556419214267807</v>
      </c>
      <c r="F39" s="149">
        <v>609623.49</v>
      </c>
      <c r="G39" s="150">
        <f t="shared" si="2"/>
        <v>0.98990053680510248</v>
      </c>
      <c r="I39" s="3"/>
      <c r="J39" s="4"/>
      <c r="K39" s="4"/>
    </row>
    <row r="40" spans="1:11" ht="24.95" customHeight="1" thickBot="1" x14ac:dyDescent="0.3">
      <c r="A40" s="137" t="s">
        <v>52</v>
      </c>
      <c r="B40" s="138" t="s">
        <v>53</v>
      </c>
      <c r="C40" s="139">
        <v>254378.18</v>
      </c>
      <c r="D40" s="140">
        <v>4854.71</v>
      </c>
      <c r="E40" s="141">
        <f t="shared" ref="E40:E44" si="9">D40/C40/100%</f>
        <v>1.9084616455703866E-2</v>
      </c>
      <c r="F40" s="140">
        <v>249.11</v>
      </c>
      <c r="G40" s="98">
        <f t="shared" si="2"/>
        <v>19.488218056280356</v>
      </c>
      <c r="I40" s="3"/>
      <c r="J40" s="4"/>
      <c r="K40" s="4"/>
    </row>
    <row r="41" spans="1:11" ht="24.95" customHeight="1" thickBot="1" x14ac:dyDescent="0.3">
      <c r="A41" s="12" t="s">
        <v>82</v>
      </c>
      <c r="B41" s="7" t="s">
        <v>83</v>
      </c>
      <c r="C41" s="85">
        <v>6302.58</v>
      </c>
      <c r="D41" s="86">
        <v>6679.66</v>
      </c>
      <c r="E41" s="136">
        <f t="shared" si="9"/>
        <v>1.0598294666628587</v>
      </c>
      <c r="F41" s="86"/>
      <c r="G41" s="66"/>
      <c r="I41" s="3"/>
      <c r="J41" s="4"/>
      <c r="K41" s="4"/>
    </row>
    <row r="42" spans="1:11" ht="24.95" customHeight="1" thickBot="1" x14ac:dyDescent="0.3">
      <c r="A42" s="12" t="s">
        <v>72</v>
      </c>
      <c r="B42" s="7" t="s">
        <v>73</v>
      </c>
      <c r="C42" s="85"/>
      <c r="D42" s="86"/>
      <c r="E42" s="136"/>
      <c r="F42" s="86"/>
      <c r="G42" s="66"/>
      <c r="I42" s="3"/>
      <c r="J42" s="4"/>
      <c r="K42" s="4"/>
    </row>
    <row r="43" spans="1:11" ht="36.75" thickBot="1" x14ac:dyDescent="0.3">
      <c r="A43" s="12" t="s">
        <v>81</v>
      </c>
      <c r="B43" s="7" t="s">
        <v>41</v>
      </c>
      <c r="C43" s="85"/>
      <c r="D43" s="86"/>
      <c r="E43" s="136"/>
      <c r="F43" s="86"/>
      <c r="G43" s="66"/>
      <c r="I43" s="4"/>
      <c r="J43" s="4"/>
      <c r="K43" s="3"/>
    </row>
    <row r="44" spans="1:11" ht="36.75" thickBot="1" x14ac:dyDescent="0.3">
      <c r="A44" s="12" t="s">
        <v>40</v>
      </c>
      <c r="B44" s="7" t="s">
        <v>41</v>
      </c>
      <c r="C44" s="24">
        <v>-1219.29</v>
      </c>
      <c r="D44" s="31">
        <v>-1219.29</v>
      </c>
      <c r="E44" s="136">
        <f t="shared" si="9"/>
        <v>1</v>
      </c>
      <c r="F44" s="31">
        <v>-2660.5</v>
      </c>
      <c r="G44" s="66">
        <f>D44/F44</f>
        <v>0.45829355384326254</v>
      </c>
    </row>
    <row r="45" spans="1:11" x14ac:dyDescent="0.25">
      <c r="A45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2024-05-07T08:19:35Z</dcterms:modified>
</cp:coreProperties>
</file>