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Приложение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/>
  <c r="E23"/>
  <c r="E14"/>
  <c r="D19"/>
  <c r="D17"/>
  <c r="D24"/>
  <c r="D33"/>
  <c r="D28" l="1"/>
  <c r="D35"/>
  <c r="D36"/>
  <c r="F36" l="1"/>
  <c r="G32"/>
  <c r="F35" l="1"/>
  <c r="G30"/>
  <c r="F7"/>
  <c r="D9" l="1"/>
  <c r="F11"/>
  <c r="F19"/>
  <c r="F17" s="1"/>
  <c r="D11"/>
  <c r="F9"/>
  <c r="D7"/>
  <c r="D6" s="1"/>
  <c r="D5" s="1"/>
  <c r="D4" s="1"/>
  <c r="F6" l="1"/>
  <c r="G14"/>
  <c r="E16"/>
  <c r="E13"/>
  <c r="F28"/>
  <c r="F24" s="1"/>
  <c r="F5" l="1"/>
  <c r="F4" l="1"/>
  <c r="C11"/>
  <c r="E39" l="1"/>
  <c r="G43"/>
  <c r="G31" l="1"/>
  <c r="C35"/>
  <c r="C36"/>
  <c r="E31"/>
  <c r="E32" l="1"/>
  <c r="E30"/>
  <c r="E21"/>
  <c r="E20"/>
  <c r="C19"/>
  <c r="C17" s="1"/>
  <c r="G38"/>
  <c r="G21"/>
  <c r="G20"/>
  <c r="G26"/>
  <c r="E28" l="1"/>
  <c r="C7"/>
  <c r="E38" l="1"/>
  <c r="E36" l="1"/>
  <c r="G36"/>
  <c r="G39"/>
  <c r="G33"/>
  <c r="G28"/>
  <c r="G27"/>
  <c r="G25"/>
  <c r="G22"/>
  <c r="G19"/>
  <c r="G18"/>
  <c r="G15"/>
  <c r="G13"/>
  <c r="G12"/>
  <c r="G10"/>
  <c r="G8"/>
  <c r="E8"/>
  <c r="E10"/>
  <c r="E35" l="1"/>
  <c r="G35"/>
  <c r="G9"/>
  <c r="E33"/>
  <c r="E27"/>
  <c r="E26"/>
  <c r="E25"/>
  <c r="E22"/>
  <c r="E19"/>
  <c r="E18"/>
  <c r="E15"/>
  <c r="E12"/>
  <c r="C9"/>
  <c r="C6" s="1"/>
  <c r="G17" l="1"/>
  <c r="E9"/>
  <c r="G7"/>
  <c r="G24"/>
  <c r="G11"/>
  <c r="E24"/>
  <c r="E7"/>
  <c r="E11"/>
  <c r="E17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<sst xmlns="http://schemas.openxmlformats.org/spreadsheetml/2006/main" count="85" uniqueCount="84">
  <si>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</si>
  <si>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</si>
  <si>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</si>
  <si>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</si>
  <si>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</si>
  <si>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</si>
  <si>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</si>
  <si>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</si>
  <si>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</si>
  <si>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</si>
  <si>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</si>
  <si>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</si>
  <si>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</si>
  <si>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</si>
  <si>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</si>
  <si>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</si>
  <si>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</si>
  <si>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</si>
  <si>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</si>
  <si>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</si>
  <si>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</si>
  <si>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</si>
  <si>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</si>
  <si>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</si>
  <si>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</si>
  <si>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</si>
  <si>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</si>
  <si>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</si>
  <si>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</si>
  <si>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</si>
  <si>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</si>
  <si>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</si>
  <si>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</si>
  <si>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</si>
  <si>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</si>
  <si>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</si>
  <si>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</si>
  <si>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</si>
  <si>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</si>
  <si>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</si>
  <si>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</si>
  <si>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</si>
  <si>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</si>
  <si>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</si>
  <si>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</si>
  <si>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</si>
  <si>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</si>
  <si>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</si>
  <si>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</si>
  <si>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</si>
  <si>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</si>
  <si>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</si>
  <si>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</si>
  <si>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</si>
  <si>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</si>
  <si>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</si>
  <si>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</si>
  <si>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</si>
  <si>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</si>
  <si>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</si>
  <si>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</si>
  <si>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</si>
  <si>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</si>
  <si>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</si>
  <si>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</si>
  <si>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</si>
  <si>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</si>
  <si>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</si>
  <si>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</si>
  <si>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</si>
  <si>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</si>
  <si>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</si>
  <si>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</si>
  <si>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</si>
  <si>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</si>
  <si>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</si>
  <si>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</si>
  <si>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</si>
  <si>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>Прочие неналоговые доходы</t>
  </si>
  <si>
    <t>1 17 00 000 00 0000 180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</si>
  <si>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01.01.2023 </t>
    </r>
    <r>
      <rPr>
        <b/>
        <sz val="9"/>
        <color rgb="FF000000"/>
        <rFont val="Calibri"/>
        <family val="2"/>
        <charset val="204"/>
      </rPr>
      <t>тыс. руб.</t>
    </r>
  </si>
  <si>
    <t>Cведения об исполнении бюджета городского округа Реутов по доходам в разрезе видов доходов  в сравнении с запланированными значениями на соответствующий период и в сравнении с соответствующим периодом прошлого года (по состоянию на 01.01.2024)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</si>
  <si>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01.01.2024</t>
    </r>
    <r>
      <rPr>
        <sz val="9"/>
        <rFont val="Calibri"/>
        <family val="2"/>
        <charset val="204"/>
      </rPr>
      <t xml:space="preserve">
тыс. руб.</t>
    </r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</si>
  <si>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2024</t>
    </r>
    <r>
      <rPr>
        <b/>
        <i/>
        <sz val="9"/>
        <rFont val="Calibri"/>
        <family val="2"/>
        <charset val="204"/>
      </rPr>
      <t xml:space="preserve"> год</t>
    </r>
    <r>
      <rPr>
        <b/>
        <sz val="9"/>
        <rFont val="Calibri"/>
        <family val="2"/>
        <charset val="204"/>
      </rPr>
      <t>, 
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</si>
</sst>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  <font>
      <b/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4" fontId="0" fillId="0" borderId="0" xfId="0" applyNumberFormat="1"/>
    <xf numFmtId="4" fontId="6" fillId="0" borderId="2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zoomScaleNormal="100" workbookViewId="0">
      <selection activeCell="F8" sqref="F8"/>
    </sheetView>
  </sheetViews>
  <sheetFormatPr defaultRowHeight="1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5.7109375" customWidth="1"/>
    <col min="10" max="10" width="14.85546875" customWidth="1"/>
    <col min="12" max="12" width="11.42578125" bestFit="1" customWidth="1"/>
  </cols>
  <sheetData>
    <row r="1" spans="1:12" ht="32.25" customHeight="1">
      <c r="A1" s="141" t="s">
        <v>81</v>
      </c>
      <c r="B1" s="141"/>
      <c r="C1" s="141"/>
      <c r="D1" s="141"/>
      <c r="E1" s="141"/>
      <c r="F1" s="141"/>
      <c r="G1" s="141"/>
    </row>
    <row r="2" spans="1:12" ht="15.75" thickBot="1">
      <c r="A2" s="141"/>
      <c r="B2" s="141"/>
      <c r="C2" s="141"/>
      <c r="D2" s="141"/>
      <c r="E2" s="141"/>
      <c r="F2" s="141"/>
      <c r="G2" s="141"/>
    </row>
    <row r="3" spans="1:12" ht="86.25" customHeight="1" thickBot="1">
      <c r="A3" s="4" t="s">
        <v>0</v>
      </c>
      <c r="B3" s="4" t="s">
        <v>1</v>
      </c>
      <c r="C3" s="142" t="s">
        <v>83</v>
      </c>
      <c r="D3" s="138" t="s">
        <v>82</v>
      </c>
      <c r="E3" s="32" t="s">
        <v>68</v>
      </c>
      <c r="F3" s="132" t="s">
        <v>80</v>
      </c>
      <c r="G3" s="24" t="s">
        <v>2</v>
      </c>
    </row>
    <row r="4" spans="1:12" ht="24.95" customHeight="1" thickBot="1">
      <c r="A4" s="63"/>
      <c r="B4" s="64" t="s">
        <v>3</v>
      </c>
      <c r="C4" s="65">
        <f>SUM(C5,C35)</f>
        <v>5544629.1899999995</v>
      </c>
      <c r="D4" s="66">
        <f>SUM(D5,D35)</f>
        <v>5473613.0318100005</v>
      </c>
      <c r="E4" s="67">
        <f t="shared" ref="E4" si="0">D4/C4/100%</f>
        <v>0.98719190125138034</v>
      </c>
      <c r="F4" s="66">
        <f>SUM(F5,F35)</f>
        <v>4908260.2797800004</v>
      </c>
      <c r="G4" s="68">
        <f>D4/F4</f>
        <v>1.115183938871176</v>
      </c>
      <c r="H4" s="3"/>
      <c r="I4" s="139"/>
      <c r="J4" s="139"/>
    </row>
    <row r="5" spans="1:12" ht="24.95" customHeight="1" thickBot="1">
      <c r="A5" s="52" t="s">
        <v>4</v>
      </c>
      <c r="B5" s="53" t="s">
        <v>5</v>
      </c>
      <c r="C5" s="54">
        <f>SUM(C6,C24)</f>
        <v>2371296.3199999998</v>
      </c>
      <c r="D5" s="54">
        <f>SUM(D6,D24)</f>
        <v>2429161.5818100004</v>
      </c>
      <c r="E5" s="55">
        <f t="shared" ref="E5" si="1">D5/C5/100%</f>
        <v>1.0244023749043731</v>
      </c>
      <c r="F5" s="54">
        <f>SUM(F6,F24)</f>
        <v>2185016.2936100001</v>
      </c>
      <c r="G5" s="56">
        <f t="shared" ref="G5:G39" si="2">D5/F5</f>
        <v>1.1117361407848509</v>
      </c>
      <c r="H5" s="2"/>
      <c r="I5" s="139"/>
      <c r="J5" s="139"/>
    </row>
    <row r="6" spans="1:12" ht="24.95" customHeight="1" thickBot="1">
      <c r="A6" s="45"/>
      <c r="B6" s="51" t="s">
        <v>6</v>
      </c>
      <c r="C6" s="47">
        <f>SUM(C7,C9,C11,C17,C22:C22)</f>
        <v>1684607.4599999997</v>
      </c>
      <c r="D6" s="48">
        <f>SUM(D7,D9,D11,D17,D22,D23)</f>
        <v>1742067.3012700002</v>
      </c>
      <c r="E6" s="49">
        <f t="shared" ref="E6:E10" si="3">D6/C6/100%</f>
        <v>1.0341087420270598</v>
      </c>
      <c r="F6" s="48">
        <f>SUM(F7,F9,F11,F17,F22,F23)</f>
        <v>1550254.0623600001</v>
      </c>
      <c r="G6" s="50">
        <f t="shared" si="2"/>
        <v>1.1237301959512345</v>
      </c>
      <c r="I6" s="139"/>
      <c r="L6" s="139"/>
    </row>
    <row r="7" spans="1:12" ht="24.95" customHeight="1" thickBot="1">
      <c r="A7" s="16" t="s">
        <v>7</v>
      </c>
      <c r="B7" s="7" t="s">
        <v>8</v>
      </c>
      <c r="C7" s="17">
        <f>SUM(C8)</f>
        <v>626766.23</v>
      </c>
      <c r="D7" s="25">
        <f>SUM(D8)</f>
        <v>680830.58</v>
      </c>
      <c r="E7" s="33">
        <f t="shared" si="3"/>
        <v>1.0862591942772666</v>
      </c>
      <c r="F7" s="25">
        <f>SUM(F8)</f>
        <v>550532.18851000001</v>
      </c>
      <c r="G7" s="40">
        <f t="shared" si="2"/>
        <v>1.2366771538693295</v>
      </c>
      <c r="I7" s="139"/>
    </row>
    <row r="8" spans="1:12" ht="24.95" customHeight="1" thickBot="1">
      <c r="A8" s="12" t="s">
        <v>9</v>
      </c>
      <c r="B8" s="13" t="s">
        <v>10</v>
      </c>
      <c r="C8" s="19">
        <v>626766.23</v>
      </c>
      <c r="D8" s="26">
        <v>680830.58</v>
      </c>
      <c r="E8" s="36">
        <f t="shared" si="3"/>
        <v>1.0862591942772666</v>
      </c>
      <c r="F8" s="26">
        <v>550532.18851000001</v>
      </c>
      <c r="G8" s="41">
        <f t="shared" si="2"/>
        <v>1.2366771538693295</v>
      </c>
      <c r="I8" s="139"/>
    </row>
    <row r="9" spans="1:12" ht="24.95" customHeight="1" thickBot="1">
      <c r="A9" s="16" t="s">
        <v>11</v>
      </c>
      <c r="B9" s="7" t="s">
        <v>12</v>
      </c>
      <c r="C9" s="17">
        <f>SUM(C10)</f>
        <v>4159</v>
      </c>
      <c r="D9" s="25">
        <f>SUM(D10)</f>
        <v>4077.94</v>
      </c>
      <c r="E9" s="33">
        <f t="shared" si="3"/>
        <v>0.98050973791776874</v>
      </c>
      <c r="F9" s="25">
        <f>SUM(F10)</f>
        <v>4124.7992400000003</v>
      </c>
      <c r="G9" s="40">
        <f t="shared" si="2"/>
        <v>0.98863963134360933</v>
      </c>
      <c r="I9" s="139"/>
    </row>
    <row r="10" spans="1:12" ht="24.95" customHeight="1" thickBot="1">
      <c r="A10" s="12" t="s">
        <v>13</v>
      </c>
      <c r="B10" s="13" t="s">
        <v>14</v>
      </c>
      <c r="C10" s="19">
        <v>4159</v>
      </c>
      <c r="D10" s="71">
        <v>4077.94</v>
      </c>
      <c r="E10" s="36">
        <f t="shared" si="3"/>
        <v>0.98050973791776874</v>
      </c>
      <c r="F10" s="71">
        <v>4124.7992400000003</v>
      </c>
      <c r="G10" s="41">
        <f t="shared" si="2"/>
        <v>0.98863963134360933</v>
      </c>
      <c r="I10" s="139"/>
    </row>
    <row r="11" spans="1:12" ht="24.95" customHeight="1" thickBot="1">
      <c r="A11" s="16" t="s">
        <v>15</v>
      </c>
      <c r="B11" s="117" t="s">
        <v>16</v>
      </c>
      <c r="C11" s="126">
        <f>SUM(C12:C16)</f>
        <v>683154.21</v>
      </c>
      <c r="D11" s="122">
        <f>SUM(D12:D16)</f>
        <v>684155.54</v>
      </c>
      <c r="E11" s="33">
        <f t="shared" ref="E11:E21" si="4">D11/C11/100%</f>
        <v>1.0014657451939</v>
      </c>
      <c r="F11" s="25">
        <f>SUM(F12:F16)</f>
        <v>651843.66472999996</v>
      </c>
      <c r="G11" s="40">
        <f t="shared" si="2"/>
        <v>1.0495699766958446</v>
      </c>
      <c r="I11" s="139"/>
    </row>
    <row r="12" spans="1:12" ht="24.95" customHeight="1">
      <c r="A12" s="9" t="s">
        <v>17</v>
      </c>
      <c r="B12" s="118" t="s">
        <v>18</v>
      </c>
      <c r="C12" s="127">
        <v>667935.03</v>
      </c>
      <c r="D12" s="115">
        <v>670100.99</v>
      </c>
      <c r="E12" s="37">
        <f t="shared" si="4"/>
        <v>1.003242770483231</v>
      </c>
      <c r="F12" s="30">
        <v>596402.78093999997</v>
      </c>
      <c r="G12" s="42">
        <f t="shared" si="2"/>
        <v>1.1235712029106288</v>
      </c>
      <c r="I12" s="139"/>
    </row>
    <row r="13" spans="1:12" ht="24.95" customHeight="1">
      <c r="A13" s="1" t="s">
        <v>49</v>
      </c>
      <c r="B13" s="119" t="s">
        <v>46</v>
      </c>
      <c r="C13" s="128">
        <v>-635.64</v>
      </c>
      <c r="D13" s="123">
        <v>-626.46</v>
      </c>
      <c r="E13" s="37">
        <f t="shared" si="4"/>
        <v>0.98555786294128755</v>
      </c>
      <c r="F13" s="27">
        <v>-227.69556</v>
      </c>
      <c r="G13" s="43">
        <f t="shared" si="2"/>
        <v>2.75130529554463</v>
      </c>
      <c r="I13" s="139"/>
    </row>
    <row r="14" spans="1:12" ht="24.95" customHeight="1">
      <c r="A14" s="5" t="s">
        <v>54</v>
      </c>
      <c r="B14" s="120" t="s">
        <v>55</v>
      </c>
      <c r="C14" s="129">
        <v>68.72</v>
      </c>
      <c r="D14" s="124">
        <v>68.72</v>
      </c>
      <c r="E14" s="34">
        <f t="shared" si="4"/>
        <v>1</v>
      </c>
      <c r="F14" s="31">
        <v>21.748000000000001</v>
      </c>
      <c r="G14" s="42">
        <f t="shared" si="2"/>
        <v>3.1598307890380721</v>
      </c>
      <c r="I14" s="139"/>
    </row>
    <row r="15" spans="1:12" ht="24.95" customHeight="1">
      <c r="A15" s="5" t="s">
        <v>47</v>
      </c>
      <c r="B15" s="119" t="s">
        <v>48</v>
      </c>
      <c r="C15" s="130">
        <v>14662.5</v>
      </c>
      <c r="D15" s="123">
        <v>13479.04</v>
      </c>
      <c r="E15" s="38">
        <f t="shared" si="4"/>
        <v>0.91928661551577162</v>
      </c>
      <c r="F15" s="140">
        <v>55646.83135</v>
      </c>
      <c r="G15" s="43">
        <f t="shared" si="2"/>
        <v>0.24222475337762428</v>
      </c>
      <c r="I15" s="139"/>
    </row>
    <row r="16" spans="1:12" ht="39" customHeight="1" thickBot="1">
      <c r="A16" s="5" t="s">
        <v>73</v>
      </c>
      <c r="B16" s="121" t="s">
        <v>74</v>
      </c>
      <c r="C16" s="131">
        <v>1123.5999999999999</v>
      </c>
      <c r="D16" s="125">
        <v>1133.25</v>
      </c>
      <c r="E16" s="37">
        <f t="shared" si="4"/>
        <v>1.0085884656461375</v>
      </c>
      <c r="F16" s="26"/>
      <c r="G16" s="116"/>
      <c r="I16" s="139"/>
    </row>
    <row r="17" spans="1:9" ht="24.95" customHeight="1" thickBot="1">
      <c r="A17" s="16" t="s">
        <v>19</v>
      </c>
      <c r="B17" s="7" t="s">
        <v>20</v>
      </c>
      <c r="C17" s="17">
        <f>SUM(C18:C19)</f>
        <v>355818.38</v>
      </c>
      <c r="D17" s="25">
        <f>SUM(D18:D19)</f>
        <v>358611.43126999994</v>
      </c>
      <c r="E17" s="33">
        <f t="shared" si="4"/>
        <v>1.0078496542814903</v>
      </c>
      <c r="F17" s="25">
        <f>SUM(F18:F19)</f>
        <v>330884.16537</v>
      </c>
      <c r="G17" s="40">
        <f t="shared" si="2"/>
        <v>1.0837975001583859</v>
      </c>
      <c r="I17" s="139"/>
    </row>
    <row r="18" spans="1:9" ht="24.95" customHeight="1" thickBot="1">
      <c r="A18" s="12" t="s">
        <v>43</v>
      </c>
      <c r="B18" s="13" t="s">
        <v>42</v>
      </c>
      <c r="C18" s="19">
        <v>180491.17</v>
      </c>
      <c r="D18" s="75">
        <v>182661.11</v>
      </c>
      <c r="E18" s="36">
        <f t="shared" si="4"/>
        <v>1.0120224163874607</v>
      </c>
      <c r="F18" s="75">
        <v>158336.87786000001</v>
      </c>
      <c r="G18" s="41">
        <f t="shared" si="2"/>
        <v>1.1536232902199022</v>
      </c>
      <c r="I18" s="139"/>
    </row>
    <row r="19" spans="1:9" ht="24.95" customHeight="1" thickBot="1">
      <c r="A19" s="16" t="s">
        <v>45</v>
      </c>
      <c r="B19" s="7" t="s">
        <v>44</v>
      </c>
      <c r="C19" s="17">
        <f>SUM(C20:C21)</f>
        <v>175327.21</v>
      </c>
      <c r="D19" s="25">
        <f>SUM(D20:D21)</f>
        <v>175950.32126999999</v>
      </c>
      <c r="E19" s="33">
        <f t="shared" si="4"/>
        <v>1.0035539906783437</v>
      </c>
      <c r="F19" s="25">
        <f>SUM(F20:F21)</f>
        <v>172547.28750999999</v>
      </c>
      <c r="G19" s="40">
        <f t="shared" si="2"/>
        <v>1.0197223254512346</v>
      </c>
      <c r="I19" s="139"/>
    </row>
    <row r="20" spans="1:9" ht="24.95" customHeight="1">
      <c r="A20" s="9" t="s">
        <v>57</v>
      </c>
      <c r="B20" s="10" t="s">
        <v>58</v>
      </c>
      <c r="C20" s="20">
        <v>156476</v>
      </c>
      <c r="D20" s="76">
        <v>156838.0533</v>
      </c>
      <c r="E20" s="37">
        <f t="shared" si="4"/>
        <v>1.0023137944477107</v>
      </c>
      <c r="F20" s="76">
        <v>160287.66936999999</v>
      </c>
      <c r="G20" s="77">
        <f t="shared" si="2"/>
        <v>0.97847859362134049</v>
      </c>
      <c r="I20" s="139"/>
    </row>
    <row r="21" spans="1:9" ht="24.95" customHeight="1" thickBot="1">
      <c r="A21" s="5" t="s">
        <v>56</v>
      </c>
      <c r="B21" s="8" t="s">
        <v>59</v>
      </c>
      <c r="C21" s="18">
        <v>18851.21</v>
      </c>
      <c r="D21" s="69">
        <v>19112.267969999997</v>
      </c>
      <c r="E21" s="37">
        <f t="shared" si="4"/>
        <v>1.0138483402391676</v>
      </c>
      <c r="F21" s="69">
        <v>12259.61814</v>
      </c>
      <c r="G21" s="72">
        <f t="shared" si="2"/>
        <v>1.5589611154071392</v>
      </c>
      <c r="I21" s="139"/>
    </row>
    <row r="22" spans="1:9" ht="24.95" customHeight="1" thickBot="1">
      <c r="A22" s="16" t="s">
        <v>21</v>
      </c>
      <c r="B22" s="7" t="s">
        <v>22</v>
      </c>
      <c r="C22" s="17">
        <v>14709.64</v>
      </c>
      <c r="D22" s="28">
        <v>14391.82</v>
      </c>
      <c r="E22" s="33">
        <f t="shared" ref="E22:E23" si="5">D22/C22/100%</f>
        <v>0.97839376082623375</v>
      </c>
      <c r="F22" s="28">
        <v>12869.24451</v>
      </c>
      <c r="G22" s="40">
        <f t="shared" si="2"/>
        <v>1.1183111789364859</v>
      </c>
      <c r="I22" s="139"/>
    </row>
    <row r="23" spans="1:9" ht="24.95" customHeight="1" thickBot="1">
      <c r="A23" s="16" t="s">
        <v>75</v>
      </c>
      <c r="B23" s="7" t="s">
        <v>76</v>
      </c>
      <c r="C23" s="133">
        <v>-0.01</v>
      </c>
      <c r="D23" s="28">
        <v>-0.01</v>
      </c>
      <c r="E23" s="33">
        <f t="shared" si="5"/>
        <v>1</v>
      </c>
      <c r="F23" s="28"/>
      <c r="G23" s="40"/>
      <c r="I23" s="139"/>
    </row>
    <row r="24" spans="1:9" ht="24.95" customHeight="1" thickBot="1">
      <c r="A24" s="46"/>
      <c r="B24" s="51" t="s">
        <v>23</v>
      </c>
      <c r="C24" s="48">
        <f>SUM(C25,C26,C27,C28,C33,C34)</f>
        <v>686688.86</v>
      </c>
      <c r="D24" s="48">
        <f>SUM(D25,D26,D27,D28,D33,D34)</f>
        <v>687094.28054000007</v>
      </c>
      <c r="E24" s="49">
        <f t="shared" ref="E24:E32" si="6">D24/C24/100%</f>
        <v>1.0005903991802052</v>
      </c>
      <c r="F24" s="48">
        <f>SUM(F25,F26,F27,F28,F33,F34)</f>
        <v>634762.23124999995</v>
      </c>
      <c r="G24" s="50">
        <f t="shared" si="2"/>
        <v>1.0824435461242641</v>
      </c>
      <c r="I24" s="139"/>
    </row>
    <row r="25" spans="1:9" ht="24.95" customHeight="1" thickBot="1">
      <c r="A25" s="16" t="s">
        <v>24</v>
      </c>
      <c r="B25" s="7" t="s">
        <v>25</v>
      </c>
      <c r="C25" s="17">
        <v>398713.41</v>
      </c>
      <c r="D25" s="28">
        <v>399356.49</v>
      </c>
      <c r="E25" s="33">
        <f t="shared" si="6"/>
        <v>1.0016128878133295</v>
      </c>
      <c r="F25" s="28">
        <v>357403.90272000001</v>
      </c>
      <c r="G25" s="40">
        <f t="shared" si="2"/>
        <v>1.1173814470427503</v>
      </c>
      <c r="I25" s="139"/>
    </row>
    <row r="26" spans="1:9" ht="24.95" customHeight="1" thickBot="1">
      <c r="A26" s="16" t="s">
        <v>26</v>
      </c>
      <c r="B26" s="7" t="s">
        <v>27</v>
      </c>
      <c r="C26" s="17">
        <v>135.6</v>
      </c>
      <c r="D26" s="28">
        <v>124.69</v>
      </c>
      <c r="E26" s="33">
        <f t="shared" si="6"/>
        <v>0.91954277286135699</v>
      </c>
      <c r="F26" s="28">
        <v>128.53050999999999</v>
      </c>
      <c r="G26" s="40">
        <f t="shared" si="2"/>
        <v>0.97011985714520232</v>
      </c>
      <c r="I26" s="139"/>
    </row>
    <row r="27" spans="1:9" ht="24.95" customHeight="1" thickBot="1">
      <c r="A27" s="14" t="s">
        <v>28</v>
      </c>
      <c r="B27" s="15" t="s">
        <v>29</v>
      </c>
      <c r="C27" s="21">
        <v>25326.28</v>
      </c>
      <c r="D27" s="29">
        <v>25395.060539999999</v>
      </c>
      <c r="E27" s="39">
        <f t="shared" si="6"/>
        <v>1.0027157774454045</v>
      </c>
      <c r="F27" s="29">
        <v>33959.803959999997</v>
      </c>
      <c r="G27" s="44">
        <f t="shared" si="2"/>
        <v>0.74779761891181429</v>
      </c>
      <c r="I27" s="139"/>
    </row>
    <row r="28" spans="1:9" ht="24.95" customHeight="1">
      <c r="A28" s="106" t="s">
        <v>30</v>
      </c>
      <c r="B28" s="107" t="s">
        <v>31</v>
      </c>
      <c r="C28" s="108">
        <v>185470.6</v>
      </c>
      <c r="D28" s="109">
        <f>D29+D30+D31+D32</f>
        <v>185470.57</v>
      </c>
      <c r="E28" s="90">
        <f t="shared" si="6"/>
        <v>0.99999983824929661</v>
      </c>
      <c r="F28" s="109">
        <f>F29+F30+F31+F32</f>
        <v>206813.33860999998</v>
      </c>
      <c r="G28" s="110">
        <f t="shared" si="2"/>
        <v>0.89680177906586922</v>
      </c>
      <c r="I28" s="139"/>
    </row>
    <row r="29" spans="1:9" ht="24.95" customHeight="1">
      <c r="A29" s="86" t="s">
        <v>64</v>
      </c>
      <c r="B29" s="113" t="s">
        <v>61</v>
      </c>
      <c r="C29" s="88"/>
      <c r="D29" s="89"/>
      <c r="E29" s="91"/>
      <c r="F29" s="103">
        <v>1678</v>
      </c>
      <c r="G29" s="114"/>
      <c r="I29" s="139"/>
    </row>
    <row r="30" spans="1:9" ht="66" customHeight="1">
      <c r="A30" s="73" t="s">
        <v>60</v>
      </c>
      <c r="B30" s="74" t="s">
        <v>62</v>
      </c>
      <c r="C30" s="80">
        <v>38535.800000000003</v>
      </c>
      <c r="D30" s="81">
        <v>38535.79</v>
      </c>
      <c r="E30" s="111">
        <f t="shared" si="6"/>
        <v>0.99999974050104057</v>
      </c>
      <c r="F30" s="102">
        <v>104189.4</v>
      </c>
      <c r="G30" s="112">
        <f>D30/F30</f>
        <v>0.3698628651283144</v>
      </c>
      <c r="I30" s="139"/>
    </row>
    <row r="31" spans="1:9" ht="48" customHeight="1">
      <c r="A31" s="86" t="s">
        <v>69</v>
      </c>
      <c r="B31" s="87" t="s">
        <v>63</v>
      </c>
      <c r="C31" s="88">
        <v>39177.599999999999</v>
      </c>
      <c r="D31" s="135">
        <v>39177.599999999999</v>
      </c>
      <c r="E31" s="91">
        <f t="shared" si="6"/>
        <v>1</v>
      </c>
      <c r="F31" s="103">
        <v>54714.131860000001</v>
      </c>
      <c r="G31" s="105">
        <f t="shared" si="2"/>
        <v>0.71604170016342095</v>
      </c>
      <c r="I31" s="139"/>
    </row>
    <row r="32" spans="1:9" ht="57.75" customHeight="1" thickBot="1">
      <c r="A32" s="73" t="s">
        <v>70</v>
      </c>
      <c r="B32" s="83" t="s">
        <v>65</v>
      </c>
      <c r="C32" s="80">
        <v>107757.2</v>
      </c>
      <c r="D32" s="81">
        <v>107757.18</v>
      </c>
      <c r="E32" s="92">
        <f t="shared" si="6"/>
        <v>0.99999981439755303</v>
      </c>
      <c r="F32" s="102">
        <v>46231.806750000003</v>
      </c>
      <c r="G32" s="85">
        <f t="shared" si="2"/>
        <v>2.3308018348212185</v>
      </c>
      <c r="I32" s="139"/>
    </row>
    <row r="33" spans="1:9" ht="24.95" customHeight="1" thickBot="1">
      <c r="A33" s="16" t="s">
        <v>32</v>
      </c>
      <c r="B33" s="7" t="s">
        <v>33</v>
      </c>
      <c r="C33" s="17">
        <v>59680.54</v>
      </c>
      <c r="D33" s="78">
        <f>59384.84+0.2</f>
        <v>59385.039999999994</v>
      </c>
      <c r="E33" s="84">
        <f t="shared" ref="E33" si="7">D33/C33/100%</f>
        <v>0.99504863729450155</v>
      </c>
      <c r="F33" s="104">
        <v>36456.655449999998</v>
      </c>
      <c r="G33" s="79">
        <f t="shared" si="2"/>
        <v>1.6289217775735376</v>
      </c>
      <c r="I33" s="139"/>
    </row>
    <row r="34" spans="1:9" ht="24.95" customHeight="1" thickBot="1">
      <c r="A34" s="16" t="s">
        <v>79</v>
      </c>
      <c r="B34" s="7" t="s">
        <v>78</v>
      </c>
      <c r="C34" s="17">
        <v>17362.43</v>
      </c>
      <c r="D34" s="28">
        <v>17362.43</v>
      </c>
      <c r="E34" s="134"/>
      <c r="F34" s="28"/>
      <c r="G34" s="40"/>
      <c r="I34" s="139"/>
    </row>
    <row r="35" spans="1:9" ht="24.95" customHeight="1" thickBot="1">
      <c r="A35" s="57" t="s">
        <v>34</v>
      </c>
      <c r="B35" s="58" t="s">
        <v>35</v>
      </c>
      <c r="C35" s="59">
        <f>SUM(C37:C43)</f>
        <v>3173332.87</v>
      </c>
      <c r="D35" s="60">
        <f>SUM(D37:D43)</f>
        <v>3044451.4499999997</v>
      </c>
      <c r="E35" s="61">
        <f t="shared" ref="E35:E38" si="8">D35/C35/100%</f>
        <v>0.95938610121288648</v>
      </c>
      <c r="F35" s="60">
        <f>SUM(F37:F43)</f>
        <v>2723243.9861699999</v>
      </c>
      <c r="G35" s="62">
        <f t="shared" si="2"/>
        <v>1.117950306862423</v>
      </c>
      <c r="H35" s="2"/>
      <c r="I35" s="139"/>
    </row>
    <row r="36" spans="1:9" ht="24.95" customHeight="1" thickBot="1">
      <c r="A36" s="16" t="s">
        <v>36</v>
      </c>
      <c r="B36" s="7" t="s">
        <v>37</v>
      </c>
      <c r="C36" s="22">
        <f>SUM(C37:C40)</f>
        <v>3176239.92</v>
      </c>
      <c r="D36" s="28">
        <f>SUM(D37:D40)</f>
        <v>3047364.1599999997</v>
      </c>
      <c r="E36" s="33">
        <f t="shared" si="8"/>
        <v>0.95942505501914344</v>
      </c>
      <c r="F36" s="28">
        <f>SUM(F37:F40)</f>
        <v>2727561.8961700001</v>
      </c>
      <c r="G36" s="40">
        <f t="shared" si="2"/>
        <v>1.1172483983879746</v>
      </c>
      <c r="I36" s="139"/>
    </row>
    <row r="37" spans="1:9" ht="24.95" customHeight="1" thickBot="1">
      <c r="A37" s="98" t="s">
        <v>66</v>
      </c>
      <c r="B37" s="99" t="s">
        <v>67</v>
      </c>
      <c r="C37" s="100">
        <v>28170.6</v>
      </c>
      <c r="D37" s="101">
        <v>28170.6</v>
      </c>
      <c r="E37" s="35"/>
      <c r="F37" s="101">
        <v>64373.2</v>
      </c>
      <c r="G37" s="70"/>
      <c r="I37" s="139"/>
    </row>
    <row r="38" spans="1:9" ht="24.95" customHeight="1" thickBot="1">
      <c r="A38" s="9" t="s">
        <v>50</v>
      </c>
      <c r="B38" s="10" t="s">
        <v>38</v>
      </c>
      <c r="C38" s="96">
        <v>1372068.79</v>
      </c>
      <c r="D38" s="30">
        <v>1261069.8600000001</v>
      </c>
      <c r="E38" s="97">
        <f t="shared" si="8"/>
        <v>0.91910104594682895</v>
      </c>
      <c r="F38" s="30">
        <v>1021425.48011</v>
      </c>
      <c r="G38" s="85">
        <f t="shared" si="2"/>
        <v>1.2346175854788664</v>
      </c>
      <c r="I38" s="139"/>
    </row>
    <row r="39" spans="1:9" ht="24.95" customHeight="1" thickBot="1">
      <c r="A39" s="5" t="s">
        <v>51</v>
      </c>
      <c r="B39" s="8" t="s">
        <v>39</v>
      </c>
      <c r="C39" s="23">
        <v>1742064.49</v>
      </c>
      <c r="D39" s="31">
        <v>1724187.67</v>
      </c>
      <c r="E39" s="93">
        <f>D39/C39/100%</f>
        <v>0.9897381410948799</v>
      </c>
      <c r="F39" s="31">
        <v>1628576.3291199999</v>
      </c>
      <c r="G39" s="82">
        <f t="shared" si="2"/>
        <v>1.0587085414238235</v>
      </c>
      <c r="I39" s="139"/>
    </row>
    <row r="40" spans="1:9" ht="24.95" customHeight="1" thickBot="1">
      <c r="A40" s="16" t="s">
        <v>52</v>
      </c>
      <c r="B40" s="7" t="s">
        <v>53</v>
      </c>
      <c r="C40" s="136">
        <v>33936.04</v>
      </c>
      <c r="D40" s="137">
        <v>33936.03</v>
      </c>
      <c r="E40" s="33"/>
      <c r="F40" s="137">
        <v>13186.88694</v>
      </c>
      <c r="G40" s="79"/>
      <c r="I40" s="139"/>
    </row>
    <row r="41" spans="1:9" ht="24.95" customHeight="1" thickBot="1">
      <c r="A41" s="11" t="s">
        <v>71</v>
      </c>
      <c r="B41" s="6" t="s">
        <v>72</v>
      </c>
      <c r="C41" s="94">
        <v>92.72</v>
      </c>
      <c r="D41" s="95">
        <v>87.06</v>
      </c>
      <c r="E41" s="35"/>
      <c r="F41" s="95"/>
      <c r="G41" s="70"/>
      <c r="I41" s="139"/>
    </row>
    <row r="42" spans="1:9" ht="39" customHeight="1" thickBot="1">
      <c r="A42" s="11" t="s">
        <v>77</v>
      </c>
      <c r="B42" s="6" t="s">
        <v>41</v>
      </c>
      <c r="C42" s="94"/>
      <c r="D42" s="95"/>
      <c r="E42" s="35"/>
      <c r="F42" s="95"/>
      <c r="G42" s="70"/>
      <c r="I42" s="139"/>
    </row>
    <row r="43" spans="1:9" ht="36.75" thickBot="1">
      <c r="A43" s="16" t="s">
        <v>40</v>
      </c>
      <c r="B43" s="7" t="s">
        <v>41</v>
      </c>
      <c r="C43" s="22">
        <v>-2999.77</v>
      </c>
      <c r="D43" s="28">
        <v>-2999.77</v>
      </c>
      <c r="E43" s="33"/>
      <c r="F43" s="28">
        <v>-4317.91</v>
      </c>
      <c r="G43" s="79">
        <f>D43/F43</f>
        <v>0.69472731020331602</v>
      </c>
      <c r="I43" s="139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2023-05-03T07:02:42Z</cp:lastPrinted>
  <dcterms:created xsi:type="dcterms:W3CDTF">2017-12-11T14:03:53Z</dcterms:created>
  <dcterms:modified xsi:type="dcterms:W3CDTF">2024-01-22T13:08:47Z</dcterms:modified>
</cp:coreProperties>
</file>