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F33" i="3"/>
  <c r="F34"/>
  <c r="F26"/>
  <c r="F22" s="1"/>
  <c r="D26"/>
  <c r="G30" l="1"/>
  <c r="G28"/>
  <c r="G27"/>
  <c r="E30"/>
  <c r="E28"/>
  <c r="D22"/>
  <c r="C26"/>
  <c r="C22" s="1"/>
  <c r="E20"/>
  <c r="E19"/>
  <c r="D18"/>
  <c r="D16" s="1"/>
  <c r="C18"/>
  <c r="C16" s="1"/>
  <c r="G14"/>
  <c r="G36"/>
  <c r="G38"/>
  <c r="G20"/>
  <c r="G19"/>
  <c r="F18"/>
  <c r="D11"/>
  <c r="G24"/>
  <c r="G39"/>
  <c r="E39"/>
  <c r="D34"/>
  <c r="C34"/>
  <c r="C33"/>
  <c r="C11"/>
  <c r="F9"/>
  <c r="E26" l="1"/>
  <c r="D33"/>
  <c r="C7"/>
  <c r="E36" l="1"/>
  <c r="E34" l="1"/>
  <c r="G34"/>
  <c r="G37"/>
  <c r="G31"/>
  <c r="G26"/>
  <c r="G25"/>
  <c r="G23"/>
  <c r="G21"/>
  <c r="G18"/>
  <c r="G17"/>
  <c r="G15"/>
  <c r="G13"/>
  <c r="G12"/>
  <c r="G10"/>
  <c r="G8"/>
  <c r="F16"/>
  <c r="D9"/>
  <c r="E8"/>
  <c r="E10"/>
  <c r="E37"/>
  <c r="E33" l="1"/>
  <c r="G33"/>
  <c r="F7"/>
  <c r="F11"/>
  <c r="G9"/>
  <c r="E31"/>
  <c r="E25"/>
  <c r="E24"/>
  <c r="E23"/>
  <c r="E21"/>
  <c r="E18"/>
  <c r="E17"/>
  <c r="E15"/>
  <c r="E12"/>
  <c r="D7"/>
  <c r="D6" s="1"/>
  <c r="D5" s="1"/>
  <c r="D4" s="1"/>
  <c r="C9"/>
  <c r="C6" l="1"/>
  <c r="F6"/>
  <c r="F5" s="1"/>
  <c r="F4" s="1"/>
  <c r="G16"/>
  <c r="E9"/>
  <c r="G7"/>
  <c r="G22"/>
  <c r="G11"/>
  <c r="E22"/>
  <c r="E7"/>
  <c r="E11"/>
  <c r="E16"/>
  <c r="C4" l="1"/>
  <c r="C5"/>
  <c r="G6"/>
  <c r="E6"/>
  <c r="G4" l="1"/>
  <c r="G5"/>
  <c r="E5"/>
  <c r="E4" l="1"/>
</calcChain>
</file>

<file path=xl/sharedStrings.xml><?xml version="1.0" encoding="utf-8"?>
<sst xmlns="http://schemas.openxmlformats.org/spreadsheetml/2006/main" count="78" uniqueCount="77">
  <si>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</si>
  <si>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</si>
  <si>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</si>
  <si>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</si>
  <si>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</si>
  <si>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</si>
  <si>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</si>
  <si>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</si>
  <si>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</si>
  <si>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</si>
  <si>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</si>
  <si>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</si>
  <si>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</si>
  <si>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</si>
  <si>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</si>
  <si>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</si>
  <si>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</si>
  <si>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</si>
  <si>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</si>
  <si>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</si>
  <si>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</si>
  <si>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</si>
  <si>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</si>
  <si>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</si>
  <si>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</si>
  <si>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</si>
  <si>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</si>
  <si>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</si>
  <si>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</si>
  <si>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</si>
  <si>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</si>
  <si>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</si>
  <si>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</si>
  <si>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</si>
  <si>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</si>
  <si>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</si>
  <si>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</si>
  <si>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</si>
  <si>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</si>
  <si>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</si>
  <si>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</si>
  <si>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</si>
  <si>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</si>
  <si>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</si>
  <si>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</si>
  <si>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</si>
  <si>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</si>
  <si>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</si>
  <si>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</si>
  <si>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</si>
  <si>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</si>
  <si>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</si>
  <si>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</si>
  <si>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</si>
  <si>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2022 год</t>
    </r>
    <r>
      <rPr>
        <b/>
        <sz val="9"/>
        <color rgb="FF000000"/>
        <rFont val="Calibri"/>
        <family val="2"/>
        <charset val="204"/>
      </rPr>
      <t>, 
тыс. руб.</t>
    </r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</si>
  <si>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</si>
  <si>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</si>
  <si>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</si>
  <si>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</si>
  <si>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</si>
  <si>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</si>
  <si>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</si>
  <si>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</si>
  <si>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</si>
  <si>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</si>
  <si>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</si>
  <si>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</si>
  <si>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 xml:space="preserve">1 17 00000 00 0000 000 </t>
  </si>
  <si>
    <t>ПРОЧИЕ НЕНАЛОГОВЫЕ ДОХОДЫ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</si>
  <si>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</si>
  <si>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</si>
  <si>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01.12.2022)</t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</si>
  <si>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01.12.2022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</si>
  <si>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01.12.2022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</si>
  <si>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01.12.2021 </t>
    </r>
    <r>
      <rPr>
        <b/>
        <sz val="9"/>
        <color rgb="FF000000"/>
        <rFont val="Calibri"/>
        <family val="2"/>
        <charset val="204"/>
      </rPr>
      <t>тыс. руб.</t>
    </r>
  </si>
  <si>
    <t>2 02 10 000 00 0000 150</t>
  </si>
  <si>
    <t>Дотации бюджетам бюджетной системы Российской Федерации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</si>
</sst>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12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15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4" fontId="7" fillId="0" borderId="8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7" fillId="0" borderId="20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20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 wrapText="1"/>
    </xf>
    <xf numFmtId="164" fontId="10" fillId="2" borderId="23" xfId="0" applyNumberFormat="1" applyFont="1" applyFill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0" borderId="23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10" fillId="0" borderId="25" xfId="0" applyNumberFormat="1" applyFont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9" fillId="2" borderId="26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3" xfId="0" applyNumberFormat="1" applyFont="1" applyFill="1" applyBorder="1" applyAlignment="1">
      <alignment horizontal="center" vertical="center"/>
    </xf>
    <xf numFmtId="164" fontId="9" fillId="3" borderId="2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4" fontId="5" fillId="4" borderId="20" xfId="0" applyNumberFormat="1" applyFont="1" applyFill="1" applyBorder="1" applyAlignment="1">
      <alignment horizontal="right" vertical="center" wrapText="1"/>
    </xf>
    <xf numFmtId="164" fontId="10" fillId="4" borderId="0" xfId="0" applyNumberFormat="1" applyFont="1" applyFill="1" applyBorder="1" applyAlignment="1">
      <alignment horizontal="center" vertical="center"/>
    </xf>
    <xf numFmtId="164" fontId="9" fillId="4" borderId="1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4" fontId="5" fillId="4" borderId="9" xfId="0" applyNumberFormat="1" applyFont="1" applyFill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/>
    </xf>
    <xf numFmtId="164" fontId="10" fillId="4" borderId="23" xfId="0" applyNumberFormat="1" applyFont="1" applyFill="1" applyBorder="1" applyAlignment="1">
      <alignment horizontal="center" vertical="center"/>
    </xf>
    <xf numFmtId="164" fontId="9" fillId="4" borderId="26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4" fontId="5" fillId="5" borderId="9" xfId="0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164" fontId="10" fillId="5" borderId="23" xfId="0" applyNumberFormat="1" applyFont="1" applyFill="1" applyBorder="1" applyAlignment="1">
      <alignment horizontal="center" vertical="center"/>
    </xf>
    <xf numFmtId="164" fontId="9" fillId="5" borderId="26" xfId="0" applyNumberFormat="1" applyFont="1" applyFill="1" applyBorder="1" applyAlignment="1">
      <alignment horizontal="center" vertical="center"/>
    </xf>
    <xf numFmtId="4" fontId="7" fillId="0" borderId="19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right" vertical="center" wrapText="1"/>
    </xf>
    <xf numFmtId="164" fontId="9" fillId="2" borderId="13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164" fontId="9" fillId="2" borderId="14" xfId="0" applyNumberFormat="1" applyFont="1" applyFill="1" applyBorder="1" applyAlignment="1">
      <alignment horizontal="center" vertical="center"/>
    </xf>
    <xf numFmtId="4" fontId="5" fillId="2" borderId="28" xfId="0" applyNumberFormat="1" applyFont="1" applyFill="1" applyBorder="1" applyAlignment="1">
      <alignment horizontal="right" vertical="center" wrapText="1"/>
    </xf>
    <xf numFmtId="4" fontId="5" fillId="2" borderId="28" xfId="0" applyNumberFormat="1" applyFont="1" applyFill="1" applyBorder="1" applyAlignment="1">
      <alignment horizontal="right" vertical="center"/>
    </xf>
    <xf numFmtId="4" fontId="7" fillId="6" borderId="15" xfId="0" applyNumberFormat="1" applyFont="1" applyFill="1" applyBorder="1" applyAlignment="1">
      <alignment horizontal="right" vertical="center"/>
    </xf>
    <xf numFmtId="4" fontId="5" fillId="2" borderId="26" xfId="0" applyNumberFormat="1" applyFont="1" applyFill="1" applyBorder="1" applyAlignment="1">
      <alignment horizontal="right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4" fontId="7" fillId="6" borderId="14" xfId="0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164" fontId="10" fillId="2" borderId="27" xfId="0" applyNumberFormat="1" applyFont="1" applyFill="1" applyBorder="1" applyAlignment="1">
      <alignment horizontal="center" vertical="center"/>
    </xf>
    <xf numFmtId="4" fontId="7" fillId="6" borderId="4" xfId="0" applyNumberFormat="1" applyFont="1" applyFill="1" applyBorder="1" applyAlignment="1">
      <alignment horizontal="right" vertical="center" wrapText="1"/>
    </xf>
    <xf numFmtId="4" fontId="7" fillId="6" borderId="10" xfId="0" applyNumberFormat="1" applyFont="1" applyFill="1" applyBorder="1" applyAlignment="1">
      <alignment horizontal="right" vertical="center"/>
    </xf>
    <xf numFmtId="4" fontId="7" fillId="6" borderId="7" xfId="0" applyNumberFormat="1" applyFont="1" applyFill="1" applyBorder="1" applyAlignment="1">
      <alignment horizontal="right" vertical="center" wrapText="1"/>
    </xf>
    <xf numFmtId="4" fontId="7" fillId="6" borderId="11" xfId="0" applyNumberFormat="1" applyFont="1" applyFill="1" applyBorder="1" applyAlignment="1">
      <alignment horizontal="right" vertical="center"/>
    </xf>
    <xf numFmtId="0" fontId="4" fillId="6" borderId="17" xfId="0" applyFont="1" applyFill="1" applyBorder="1" applyAlignment="1">
      <alignment horizontal="center" vertical="center" wrapText="1"/>
    </xf>
    <xf numFmtId="164" fontId="10" fillId="2" borderId="19" xfId="0" applyNumberFormat="1" applyFont="1" applyFill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0" fontId="3" fillId="6" borderId="7" xfId="0" applyFont="1" applyFill="1" applyBorder="1" applyAlignment="1">
      <alignment vertical="center" wrapText="1"/>
    </xf>
    <xf numFmtId="164" fontId="10" fillId="2" borderId="29" xfId="0" applyNumberFormat="1" applyFont="1" applyFill="1" applyBorder="1" applyAlignment="1">
      <alignment horizontal="center" vertical="center"/>
    </xf>
    <xf numFmtId="164" fontId="9" fillId="0" borderId="29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4" fontId="7" fillId="6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vertical="center" wrapText="1"/>
    </xf>
    <xf numFmtId="4" fontId="5" fillId="6" borderId="11" xfId="0" applyNumberFormat="1" applyFont="1" applyFill="1" applyBorder="1" applyAlignment="1">
      <alignment horizontal="right" vertical="center"/>
    </xf>
    <xf numFmtId="4" fontId="5" fillId="6" borderId="20" xfId="0" applyNumberFormat="1" applyFont="1" applyFill="1" applyBorder="1" applyAlignment="1">
      <alignment horizontal="right" vertical="center"/>
    </xf>
    <xf numFmtId="164" fontId="10" fillId="6" borderId="0" xfId="0" applyNumberFormat="1" applyFont="1" applyFill="1" applyBorder="1" applyAlignment="1">
      <alignment horizontal="center" vertical="center"/>
    </xf>
    <xf numFmtId="164" fontId="9" fillId="6" borderId="2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tabSelected="1" zoomScaleNormal="100" workbookViewId="0">
      <selection activeCell="K35" sqref="K35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124" t="s">
        <v>71</v>
      </c>
      <c r="B1" s="124"/>
      <c r="C1" s="124"/>
      <c r="D1" s="124"/>
      <c r="E1" s="124"/>
      <c r="F1" s="124"/>
      <c r="G1" s="124"/>
    </row>
    <row r="2" spans="1:14" ht="15.75" thickBot="1">
      <c r="A2" s="124"/>
      <c r="B2" s="124"/>
      <c r="C2" s="124"/>
      <c r="D2" s="124"/>
      <c r="E2" s="124"/>
      <c r="F2" s="124"/>
      <c r="G2" s="124"/>
    </row>
    <row r="3" spans="1:14" ht="86.25" customHeight="1" thickBot="1">
      <c r="A3" s="6" t="s">
        <v>0</v>
      </c>
      <c r="B3" s="6" t="s">
        <v>1</v>
      </c>
      <c r="C3" s="20" t="s">
        <v>54</v>
      </c>
      <c r="D3" s="32" t="s">
        <v>72</v>
      </c>
      <c r="E3" s="41" t="s">
        <v>73</v>
      </c>
      <c r="F3" s="106" t="s">
        <v>74</v>
      </c>
      <c r="G3" s="31" t="s">
        <v>2</v>
      </c>
      <c r="I3" s="4"/>
    </row>
    <row r="4" spans="1:14" ht="24.95" customHeight="1" thickBot="1">
      <c r="A4" s="75"/>
      <c r="B4" s="76" t="s">
        <v>3</v>
      </c>
      <c r="C4" s="77">
        <f>SUM(C5,C33)</f>
        <v>4497308.73728</v>
      </c>
      <c r="D4" s="78">
        <f>SUM(D5,D33)</f>
        <v>4054090.40496</v>
      </c>
      <c r="E4" s="79">
        <f t="shared" ref="E4" si="0">D4/C4/100%</f>
        <v>0.90144809747083066</v>
      </c>
      <c r="F4" s="78">
        <f>SUM(F5,F33)</f>
        <v>4227258.0750700012</v>
      </c>
      <c r="G4" s="80">
        <f>D4/F4</f>
        <v>0.95903546293252184</v>
      </c>
      <c r="H4" s="5"/>
      <c r="I4" s="4"/>
      <c r="K4" s="4"/>
    </row>
    <row r="5" spans="1:14" ht="24.95" customHeight="1" thickBot="1">
      <c r="A5" s="64" t="s">
        <v>4</v>
      </c>
      <c r="B5" s="65" t="s">
        <v>5</v>
      </c>
      <c r="C5" s="66">
        <f>SUM(C6,C22)</f>
        <v>2182973</v>
      </c>
      <c r="D5" s="66">
        <f>SUM(D6,D22)</f>
        <v>1909715.49866</v>
      </c>
      <c r="E5" s="67">
        <f t="shared" ref="E5" si="1">D5/C5/100%</f>
        <v>0.87482323357183078</v>
      </c>
      <c r="F5" s="66">
        <f>SUM(F6,F22)</f>
        <v>1670949.5203400003</v>
      </c>
      <c r="G5" s="68">
        <f t="shared" ref="G5:G39" si="2">D5/F5</f>
        <v>1.1428923946615792</v>
      </c>
      <c r="H5" s="4"/>
      <c r="I5" s="5"/>
    </row>
    <row r="6" spans="1:14" ht="24.95" customHeight="1" thickBot="1">
      <c r="A6" s="57"/>
      <c r="B6" s="63" t="s">
        <v>6</v>
      </c>
      <c r="C6" s="59">
        <f>SUM(C7,C9,C11,C16,C21:C21)</f>
        <v>1518367</v>
      </c>
      <c r="D6" s="60">
        <f>SUM(D7,D9,D11,D16,D21)</f>
        <v>1388323.7239700002</v>
      </c>
      <c r="E6" s="61">
        <f t="shared" ref="E6:E10" si="3">D6/C6/100%</f>
        <v>0.91435319917384938</v>
      </c>
      <c r="F6" s="60">
        <f>SUM(F7,F9,F11,F16,F21:F21)</f>
        <v>1220935.3504700002</v>
      </c>
      <c r="G6" s="62">
        <f t="shared" si="2"/>
        <v>1.1370984740801908</v>
      </c>
    </row>
    <row r="7" spans="1:14" ht="24.95" customHeight="1" thickBot="1">
      <c r="A7" s="19" t="s">
        <v>7</v>
      </c>
      <c r="B7" s="9" t="s">
        <v>8</v>
      </c>
      <c r="C7" s="21">
        <f>SUM(C8)</f>
        <v>519190</v>
      </c>
      <c r="D7" s="33">
        <f>SUM(D8)</f>
        <v>471059.57507999998</v>
      </c>
      <c r="E7" s="42">
        <f t="shared" si="3"/>
        <v>0.9072970879254223</v>
      </c>
      <c r="F7" s="33">
        <f>SUM(F8)</f>
        <v>395239.90331999998</v>
      </c>
      <c r="G7" s="51">
        <f t="shared" si="2"/>
        <v>1.1918320268857412</v>
      </c>
    </row>
    <row r="8" spans="1:14" ht="24.95" customHeight="1" thickBot="1">
      <c r="A8" s="14" t="s">
        <v>9</v>
      </c>
      <c r="B8" s="15" t="s">
        <v>10</v>
      </c>
      <c r="C8" s="23">
        <v>519190</v>
      </c>
      <c r="D8" s="34">
        <v>471059.57507999998</v>
      </c>
      <c r="E8" s="45">
        <f t="shared" si="3"/>
        <v>0.9072970879254223</v>
      </c>
      <c r="F8" s="34">
        <v>395239.90331999998</v>
      </c>
      <c r="G8" s="53">
        <f t="shared" si="2"/>
        <v>1.1918320268857412</v>
      </c>
    </row>
    <row r="9" spans="1:14" ht="24.95" customHeight="1" thickBot="1">
      <c r="A9" s="19" t="s">
        <v>11</v>
      </c>
      <c r="B9" s="9" t="s">
        <v>12</v>
      </c>
      <c r="C9" s="21">
        <f>SUM(C10)</f>
        <v>3261</v>
      </c>
      <c r="D9" s="33">
        <f>SUM(D10)</f>
        <v>3785.5691700000002</v>
      </c>
      <c r="E9" s="42">
        <f t="shared" si="3"/>
        <v>1.1608614443422263</v>
      </c>
      <c r="F9" s="33">
        <f>SUM(F10)</f>
        <v>3498.5409100000002</v>
      </c>
      <c r="G9" s="51">
        <f t="shared" si="2"/>
        <v>1.0820422763042665</v>
      </c>
      <c r="N9" s="5"/>
    </row>
    <row r="10" spans="1:14" ht="24.95" customHeight="1" thickBot="1">
      <c r="A10" s="14" t="s">
        <v>13</v>
      </c>
      <c r="B10" s="15" t="s">
        <v>14</v>
      </c>
      <c r="C10" s="23">
        <v>3261</v>
      </c>
      <c r="D10" s="83">
        <v>3785.5691700000002</v>
      </c>
      <c r="E10" s="45">
        <f t="shared" si="3"/>
        <v>1.1608614443422263</v>
      </c>
      <c r="F10" s="83">
        <v>3498.5409100000002</v>
      </c>
      <c r="G10" s="53">
        <f t="shared" si="2"/>
        <v>1.0820422763042665</v>
      </c>
      <c r="I10" s="4"/>
      <c r="N10" s="4"/>
    </row>
    <row r="11" spans="1:14" ht="24.95" customHeight="1" thickBot="1">
      <c r="A11" s="19" t="s">
        <v>15</v>
      </c>
      <c r="B11" s="9" t="s">
        <v>16</v>
      </c>
      <c r="C11" s="21">
        <f>SUM(C12:C15)</f>
        <v>668463.6</v>
      </c>
      <c r="D11" s="33">
        <f>SUM(D12:D15)</f>
        <v>609688.63409000007</v>
      </c>
      <c r="E11" s="42">
        <f t="shared" ref="E11:E20" si="4">D11/C11/100%</f>
        <v>0.91207454540531463</v>
      </c>
      <c r="F11" s="33">
        <f>SUM(F12:F15)</f>
        <v>525661.56614000001</v>
      </c>
      <c r="G11" s="51">
        <f t="shared" si="2"/>
        <v>1.159850126702284</v>
      </c>
      <c r="N11" s="4"/>
    </row>
    <row r="12" spans="1:14" ht="24.95" customHeight="1">
      <c r="A12" s="11" t="s">
        <v>17</v>
      </c>
      <c r="B12" s="12" t="s">
        <v>18</v>
      </c>
      <c r="C12" s="24">
        <v>600463.6</v>
      </c>
      <c r="D12" s="39">
        <v>570843.85144999996</v>
      </c>
      <c r="E12" s="46">
        <f t="shared" si="4"/>
        <v>0.9506718666210574</v>
      </c>
      <c r="F12" s="39">
        <v>476009.20354999998</v>
      </c>
      <c r="G12" s="54">
        <f t="shared" si="2"/>
        <v>1.1992286014487503</v>
      </c>
    </row>
    <row r="13" spans="1:14" ht="24.95" customHeight="1">
      <c r="A13" s="2" t="s">
        <v>49</v>
      </c>
      <c r="B13" s="3" t="s">
        <v>46</v>
      </c>
      <c r="C13" s="25">
        <v>0</v>
      </c>
      <c r="D13" s="35">
        <v>-167.07798</v>
      </c>
      <c r="E13" s="47"/>
      <c r="F13" s="35">
        <v>11503.81531</v>
      </c>
      <c r="G13" s="55">
        <f t="shared" si="2"/>
        <v>-1.4523701528375807E-2</v>
      </c>
      <c r="J13" t="s">
        <v>70</v>
      </c>
    </row>
    <row r="14" spans="1:14" ht="24.95" customHeight="1">
      <c r="A14" s="7" t="s">
        <v>55</v>
      </c>
      <c r="B14" s="10" t="s">
        <v>56</v>
      </c>
      <c r="C14" s="22">
        <v>0</v>
      </c>
      <c r="D14" s="40">
        <v>21.748000000000001</v>
      </c>
      <c r="E14" s="43"/>
      <c r="F14" s="40">
        <v>23.985600000000002</v>
      </c>
      <c r="G14" s="54">
        <f t="shared" si="2"/>
        <v>0.90671069308251617</v>
      </c>
    </row>
    <row r="15" spans="1:14" ht="24.95" customHeight="1" thickBot="1">
      <c r="A15" s="7" t="s">
        <v>47</v>
      </c>
      <c r="B15" s="10" t="s">
        <v>48</v>
      </c>
      <c r="C15" s="22">
        <v>68000</v>
      </c>
      <c r="D15" s="40">
        <v>38990.11262</v>
      </c>
      <c r="E15" s="43">
        <f t="shared" si="4"/>
        <v>0.57338400911764709</v>
      </c>
      <c r="F15" s="40">
        <v>38124.561679999999</v>
      </c>
      <c r="G15" s="52">
        <f t="shared" si="2"/>
        <v>1.0227032364926589</v>
      </c>
    </row>
    <row r="16" spans="1:14" ht="24.95" customHeight="1" thickBot="1">
      <c r="A16" s="19" t="s">
        <v>19</v>
      </c>
      <c r="B16" s="9" t="s">
        <v>20</v>
      </c>
      <c r="C16" s="21">
        <f>SUM(C17:C18)</f>
        <v>313033</v>
      </c>
      <c r="D16" s="33">
        <f>SUM(D17:D18)</f>
        <v>292040.77506000001</v>
      </c>
      <c r="E16" s="42">
        <f t="shared" si="4"/>
        <v>0.93293925899186347</v>
      </c>
      <c r="F16" s="33">
        <f>SUM(F17:F18)</f>
        <v>284483.91803</v>
      </c>
      <c r="G16" s="51">
        <f t="shared" si="2"/>
        <v>1.0265633891797115</v>
      </c>
    </row>
    <row r="17" spans="1:7" ht="24.95" customHeight="1" thickBot="1">
      <c r="A17" s="14" t="s">
        <v>43</v>
      </c>
      <c r="B17" s="15" t="s">
        <v>42</v>
      </c>
      <c r="C17" s="23">
        <v>143067</v>
      </c>
      <c r="D17" s="89">
        <v>124385.19568</v>
      </c>
      <c r="E17" s="45">
        <f t="shared" si="4"/>
        <v>0.86941919296553372</v>
      </c>
      <c r="F17" s="89">
        <v>121204.12444</v>
      </c>
      <c r="G17" s="53">
        <f t="shared" si="2"/>
        <v>1.0262455692386503</v>
      </c>
    </row>
    <row r="18" spans="1:7" ht="24.95" customHeight="1" thickBot="1">
      <c r="A18" s="19" t="s">
        <v>45</v>
      </c>
      <c r="B18" s="9" t="s">
        <v>44</v>
      </c>
      <c r="C18" s="21">
        <f>SUM(C19:C20)</f>
        <v>169966</v>
      </c>
      <c r="D18" s="33">
        <f>SUM(D19:D20)</f>
        <v>167655.57938000001</v>
      </c>
      <c r="E18" s="42">
        <f t="shared" si="4"/>
        <v>0.98640657178494529</v>
      </c>
      <c r="F18" s="33">
        <f>SUM(F19:F20)</f>
        <v>163279.79359000002</v>
      </c>
      <c r="G18" s="51">
        <f t="shared" si="2"/>
        <v>1.0267993099071873</v>
      </c>
    </row>
    <row r="19" spans="1:7" ht="24.95" customHeight="1">
      <c r="A19" s="11" t="s">
        <v>58</v>
      </c>
      <c r="B19" s="12" t="s">
        <v>59</v>
      </c>
      <c r="C19" s="24">
        <v>159137</v>
      </c>
      <c r="D19" s="90">
        <v>157127.81935000001</v>
      </c>
      <c r="E19" s="46">
        <f t="shared" si="4"/>
        <v>0.98737452226697753</v>
      </c>
      <c r="F19" s="90">
        <v>156483.21656</v>
      </c>
      <c r="G19" s="91">
        <f t="shared" si="2"/>
        <v>1.0041193094324774</v>
      </c>
    </row>
    <row r="20" spans="1:7" ht="24.95" customHeight="1" thickBot="1">
      <c r="A20" s="7" t="s">
        <v>57</v>
      </c>
      <c r="B20" s="10" t="s">
        <v>60</v>
      </c>
      <c r="C20" s="22">
        <v>10829</v>
      </c>
      <c r="D20" s="81">
        <v>10527.760029999999</v>
      </c>
      <c r="E20" s="46">
        <f t="shared" si="4"/>
        <v>0.97218210638101388</v>
      </c>
      <c r="F20" s="81">
        <v>6796.5770300000004</v>
      </c>
      <c r="G20" s="84">
        <f t="shared" si="2"/>
        <v>1.5489797266374834</v>
      </c>
    </row>
    <row r="21" spans="1:7" ht="24.95" customHeight="1" thickBot="1">
      <c r="A21" s="19" t="s">
        <v>21</v>
      </c>
      <c r="B21" s="9" t="s">
        <v>22</v>
      </c>
      <c r="C21" s="21">
        <v>14419.4</v>
      </c>
      <c r="D21" s="36">
        <v>11749.17057</v>
      </c>
      <c r="E21" s="42">
        <f t="shared" ref="E21" si="5">D21/C21/100%</f>
        <v>0.81481688350416803</v>
      </c>
      <c r="F21" s="36">
        <v>12051.422070000001</v>
      </c>
      <c r="G21" s="51">
        <f t="shared" si="2"/>
        <v>0.97491984777859497</v>
      </c>
    </row>
    <row r="22" spans="1:7" ht="24.95" customHeight="1" thickBot="1">
      <c r="A22" s="58"/>
      <c r="B22" s="63" t="s">
        <v>23</v>
      </c>
      <c r="C22" s="60">
        <f>SUM(C23,C24,C25,C26,C31)</f>
        <v>664606</v>
      </c>
      <c r="D22" s="60">
        <f>SUM(D23,D24,D25,D26,D31)</f>
        <v>521391.77468999999</v>
      </c>
      <c r="E22" s="61">
        <f t="shared" ref="E22:E30" si="6">D22/C22/100%</f>
        <v>0.78451259045208743</v>
      </c>
      <c r="F22" s="60">
        <f>SUM(F23,F24,F25,F26,F31,F32)</f>
        <v>450014.16986999998</v>
      </c>
      <c r="G22" s="62">
        <f t="shared" si="2"/>
        <v>1.158611905133164</v>
      </c>
    </row>
    <row r="23" spans="1:7" ht="24.95" customHeight="1" thickBot="1">
      <c r="A23" s="19" t="s">
        <v>24</v>
      </c>
      <c r="B23" s="9" t="s">
        <v>25</v>
      </c>
      <c r="C23" s="21">
        <v>295260</v>
      </c>
      <c r="D23" s="36">
        <v>306072.79405999999</v>
      </c>
      <c r="E23" s="42">
        <f t="shared" si="6"/>
        <v>1.0366212628192102</v>
      </c>
      <c r="F23" s="36">
        <v>365466.76315000001</v>
      </c>
      <c r="G23" s="51">
        <f t="shared" si="2"/>
        <v>0.8374846221908756</v>
      </c>
    </row>
    <row r="24" spans="1:7" ht="24.95" customHeight="1" thickBot="1">
      <c r="A24" s="19" t="s">
        <v>26</v>
      </c>
      <c r="B24" s="9" t="s">
        <v>27</v>
      </c>
      <c r="C24" s="21">
        <v>315</v>
      </c>
      <c r="D24" s="36">
        <v>124.46216</v>
      </c>
      <c r="E24" s="42">
        <f t="shared" si="6"/>
        <v>0.39511796825396822</v>
      </c>
      <c r="F24" s="36">
        <v>215.24198000000001</v>
      </c>
      <c r="G24" s="51">
        <f t="shared" si="2"/>
        <v>0.57824296171220868</v>
      </c>
    </row>
    <row r="25" spans="1:7" ht="24.95" customHeight="1" thickBot="1">
      <c r="A25" s="16" t="s">
        <v>28</v>
      </c>
      <c r="B25" s="17" t="s">
        <v>29</v>
      </c>
      <c r="C25" s="26">
        <v>1731</v>
      </c>
      <c r="D25" s="37">
        <v>31782.917580000001</v>
      </c>
      <c r="E25" s="50">
        <f t="shared" si="6"/>
        <v>18.361015355285964</v>
      </c>
      <c r="F25" s="37">
        <v>5064.0758400000004</v>
      </c>
      <c r="G25" s="56">
        <f t="shared" si="2"/>
        <v>6.2761535538140754</v>
      </c>
    </row>
    <row r="26" spans="1:7" ht="24.95" customHeight="1" thickBot="1">
      <c r="A26" s="97" t="s">
        <v>30</v>
      </c>
      <c r="B26" s="99" t="s">
        <v>31</v>
      </c>
      <c r="C26" s="21">
        <f>SUM(C27:C30)</f>
        <v>365000</v>
      </c>
      <c r="D26" s="92">
        <f>SUM(D27:D30)</f>
        <v>154977.54897</v>
      </c>
      <c r="E26" s="96">
        <f t="shared" si="6"/>
        <v>0.42459602457534246</v>
      </c>
      <c r="F26" s="95">
        <f>SUM(F27:F30)</f>
        <v>76201.834329999998</v>
      </c>
      <c r="G26" s="100">
        <f t="shared" si="2"/>
        <v>2.0337771437214167</v>
      </c>
    </row>
    <row r="27" spans="1:7" ht="24.95" customHeight="1" thickBot="1">
      <c r="A27" s="85" t="s">
        <v>66</v>
      </c>
      <c r="B27" s="86" t="s">
        <v>62</v>
      </c>
      <c r="C27" s="102">
        <v>0</v>
      </c>
      <c r="D27" s="103">
        <v>1678</v>
      </c>
      <c r="E27" s="101"/>
      <c r="F27" s="98">
        <v>1521.152</v>
      </c>
      <c r="G27" s="82">
        <f t="shared" si="2"/>
        <v>1.1031113261528105</v>
      </c>
    </row>
    <row r="28" spans="1:7" ht="66" customHeight="1">
      <c r="A28" s="87" t="s">
        <v>61</v>
      </c>
      <c r="B28" s="88" t="s">
        <v>63</v>
      </c>
      <c r="C28" s="104">
        <v>195000</v>
      </c>
      <c r="D28" s="105">
        <v>93552.00344</v>
      </c>
      <c r="E28" s="107">
        <f t="shared" si="6"/>
        <v>0.47975386379487178</v>
      </c>
      <c r="F28" s="94">
        <v>54301.867610000001</v>
      </c>
      <c r="G28" s="108">
        <f t="shared" si="2"/>
        <v>1.7228137365715919</v>
      </c>
    </row>
    <row r="29" spans="1:7" ht="66" customHeight="1">
      <c r="A29" s="112" t="s">
        <v>64</v>
      </c>
      <c r="B29" s="113" t="s">
        <v>69</v>
      </c>
      <c r="C29" s="114">
        <v>0</v>
      </c>
      <c r="D29" s="115">
        <v>13858.68412</v>
      </c>
      <c r="E29" s="116"/>
      <c r="F29" s="115">
        <v>0</v>
      </c>
      <c r="G29" s="117"/>
    </row>
    <row r="30" spans="1:7" ht="35.25" customHeight="1" thickBot="1">
      <c r="A30" s="87" t="s">
        <v>64</v>
      </c>
      <c r="B30" s="109" t="s">
        <v>65</v>
      </c>
      <c r="C30" s="104">
        <v>170000</v>
      </c>
      <c r="D30" s="105">
        <v>45888.861409999998</v>
      </c>
      <c r="E30" s="110">
        <f t="shared" si="6"/>
        <v>0.26993447888235295</v>
      </c>
      <c r="F30" s="94">
        <v>20378.814719999998</v>
      </c>
      <c r="G30" s="111">
        <f t="shared" si="2"/>
        <v>2.2517924639142115</v>
      </c>
    </row>
    <row r="31" spans="1:7" ht="24.95" customHeight="1" thickBot="1">
      <c r="A31" s="19" t="s">
        <v>32</v>
      </c>
      <c r="B31" s="9" t="s">
        <v>33</v>
      </c>
      <c r="C31" s="21">
        <v>2300</v>
      </c>
      <c r="D31" s="93">
        <v>28434.051920000002</v>
      </c>
      <c r="E31" s="96">
        <f t="shared" ref="E31" si="7">D31/C31/100%</f>
        <v>12.362631269565219</v>
      </c>
      <c r="F31" s="95">
        <v>2614.5552200000002</v>
      </c>
      <c r="G31" s="51">
        <f t="shared" si="2"/>
        <v>10.875292173022071</v>
      </c>
    </row>
    <row r="32" spans="1:7" ht="24.95" customHeight="1" thickBot="1">
      <c r="A32" s="19" t="s">
        <v>67</v>
      </c>
      <c r="B32" s="9" t="s">
        <v>68</v>
      </c>
      <c r="C32" s="21"/>
      <c r="D32" s="36"/>
      <c r="E32" s="96"/>
      <c r="F32" s="36">
        <v>451.69934999999998</v>
      </c>
      <c r="G32" s="51"/>
    </row>
    <row r="33" spans="1:11" ht="24.95" customHeight="1" thickBot="1">
      <c r="A33" s="69" t="s">
        <v>34</v>
      </c>
      <c r="B33" s="70" t="s">
        <v>35</v>
      </c>
      <c r="C33" s="71">
        <f>SUM(C36:C39)</f>
        <v>2314335.73728</v>
      </c>
      <c r="D33" s="72">
        <f>SUM(D36:D39)</f>
        <v>2144374.9062999999</v>
      </c>
      <c r="E33" s="73">
        <f t="shared" ref="E33:E39" si="8">D33/C33/100%</f>
        <v>0.92656172212085697</v>
      </c>
      <c r="F33" s="72">
        <f>SUM(F35:F39)</f>
        <v>2556308.5547300004</v>
      </c>
      <c r="G33" s="74">
        <f t="shared" si="2"/>
        <v>0.8388560537155072</v>
      </c>
      <c r="H33" s="4"/>
      <c r="I33" s="4"/>
    </row>
    <row r="34" spans="1:11" ht="24.95" customHeight="1" thickBot="1">
      <c r="A34" s="19" t="s">
        <v>36</v>
      </c>
      <c r="B34" s="9" t="s">
        <v>37</v>
      </c>
      <c r="C34" s="27">
        <f>SUM(C36:C38)</f>
        <v>2318332.0652600001</v>
      </c>
      <c r="D34" s="36">
        <f>SUM(D36:D38)</f>
        <v>2148692.8151499997</v>
      </c>
      <c r="E34" s="42">
        <f t="shared" si="8"/>
        <v>0.92682702678704687</v>
      </c>
      <c r="F34" s="36">
        <f>SUM(F36:F38)</f>
        <v>2499961.8535200004</v>
      </c>
      <c r="G34" s="51">
        <f t="shared" si="2"/>
        <v>0.85949024067091018</v>
      </c>
    </row>
    <row r="35" spans="1:11" ht="24.95" customHeight="1" thickBot="1">
      <c r="A35" s="118" t="s">
        <v>75</v>
      </c>
      <c r="B35" s="119" t="s">
        <v>76</v>
      </c>
      <c r="C35" s="120"/>
      <c r="D35" s="121"/>
      <c r="E35" s="122"/>
      <c r="F35" s="121">
        <v>58515</v>
      </c>
      <c r="G35" s="123"/>
    </row>
    <row r="36" spans="1:11" ht="24.95" customHeight="1" thickBot="1">
      <c r="A36" s="2" t="s">
        <v>50</v>
      </c>
      <c r="B36" s="3" t="s">
        <v>38</v>
      </c>
      <c r="C36" s="29">
        <v>729919.06525999994</v>
      </c>
      <c r="D36" s="35">
        <v>638632.30000000005</v>
      </c>
      <c r="E36" s="48">
        <f t="shared" si="8"/>
        <v>0.87493577082072349</v>
      </c>
      <c r="F36" s="35">
        <v>205180.30257</v>
      </c>
      <c r="G36" s="82">
        <f t="shared" si="2"/>
        <v>3.1125419545676034</v>
      </c>
    </row>
    <row r="37" spans="1:11" ht="24.95" customHeight="1" thickBot="1">
      <c r="A37" s="2" t="s">
        <v>51</v>
      </c>
      <c r="B37" s="3" t="s">
        <v>39</v>
      </c>
      <c r="C37" s="29">
        <v>1588413</v>
      </c>
      <c r="D37" s="35">
        <v>1502255.01284</v>
      </c>
      <c r="E37" s="48">
        <f t="shared" si="8"/>
        <v>0.94575844748185767</v>
      </c>
      <c r="F37" s="35">
        <v>1318781.5509500001</v>
      </c>
      <c r="G37" s="82">
        <f t="shared" si="2"/>
        <v>1.1391234672321831</v>
      </c>
      <c r="I37" s="4"/>
      <c r="J37" s="5"/>
      <c r="K37" s="5"/>
    </row>
    <row r="38" spans="1:11" ht="24.95" customHeight="1" thickBot="1">
      <c r="A38" s="6" t="s">
        <v>52</v>
      </c>
      <c r="B38" s="18" t="s">
        <v>53</v>
      </c>
      <c r="C38" s="30">
        <v>0</v>
      </c>
      <c r="D38" s="40">
        <v>7805.5023099999999</v>
      </c>
      <c r="E38" s="49"/>
      <c r="F38" s="40">
        <v>976000</v>
      </c>
      <c r="G38" s="82">
        <f t="shared" si="2"/>
        <v>7.9974408913934432E-3</v>
      </c>
      <c r="I38" s="4"/>
      <c r="J38" s="5"/>
      <c r="K38" s="5"/>
    </row>
    <row r="39" spans="1:11" ht="36.75" thickBot="1">
      <c r="A39" s="13" t="s">
        <v>40</v>
      </c>
      <c r="B39" s="8" t="s">
        <v>41</v>
      </c>
      <c r="C39" s="28">
        <v>-3996.32798</v>
      </c>
      <c r="D39" s="38">
        <v>-4317.9088499999998</v>
      </c>
      <c r="E39" s="44">
        <f t="shared" si="8"/>
        <v>1.0804690885256119</v>
      </c>
      <c r="F39" s="38">
        <v>-2168.2987899999998</v>
      </c>
      <c r="G39" s="82">
        <f t="shared" si="2"/>
        <v>1.9913809249508461</v>
      </c>
      <c r="I39" s="5"/>
      <c r="J39" s="5"/>
      <c r="K39" s="4"/>
    </row>
    <row r="41" spans="1:11">
      <c r="A41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2022-04-18T08:05:39Z</cp:lastPrinted>
  <dcterms:created xsi:type="dcterms:W3CDTF">2017-12-11T14:03:53Z</dcterms:created>
  <dcterms:modified xsi:type="dcterms:W3CDTF">2022-12-15T09:30:58Z</dcterms:modified>
</cp:coreProperties>
</file>