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Оперативный отчет\Оперативный отчет 2024\Оперативный отчет 1 полугодие\"/>
    </mc:Choice>
  </mc:AlternateContent>
  <xr:revisionPtr revIDLastSave="0" documentId="13_ncr:1_{08A592D2-4340-4BA5-9301-68CD5A917A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_FilterDatabase" localSheetId="0" hidden="1">Лист1!$A$4:$H$487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3" i="1" l="1"/>
  <c r="H92" i="1" s="1"/>
  <c r="H90" i="1"/>
  <c r="H88" i="1"/>
  <c r="H86" i="1"/>
  <c r="H84" i="1"/>
  <c r="H80" i="1"/>
  <c r="H77" i="1"/>
  <c r="H75" i="1"/>
  <c r="H73" i="1"/>
  <c r="H71" i="1"/>
  <c r="H67" i="1"/>
  <c r="H57" i="1"/>
  <c r="H55" i="1"/>
  <c r="H54" i="1"/>
  <c r="E53" i="1"/>
  <c r="F57" i="1"/>
  <c r="F55" i="1"/>
  <c r="F54" i="1"/>
  <c r="F53" i="1" s="1"/>
  <c r="F98" i="1"/>
  <c r="F104" i="1"/>
  <c r="F108" i="1"/>
  <c r="F107" i="1" s="1"/>
  <c r="F111" i="1"/>
  <c r="F114" i="1"/>
  <c r="F113" i="1" s="1"/>
  <c r="F116" i="1"/>
  <c r="F120" i="1"/>
  <c r="F119" i="1" s="1"/>
  <c r="E120" i="1"/>
  <c r="E119" i="1" s="1"/>
  <c r="E116" i="1"/>
  <c r="E114" i="1"/>
  <c r="E113" i="1" s="1"/>
  <c r="E111" i="1"/>
  <c r="E108" i="1"/>
  <c r="E107" i="1" s="1"/>
  <c r="E104" i="1"/>
  <c r="E98" i="1"/>
  <c r="H155" i="1"/>
  <c r="H153" i="1"/>
  <c r="H149" i="1"/>
  <c r="F155" i="1"/>
  <c r="F153" i="1"/>
  <c r="F149" i="1"/>
  <c r="E149" i="1"/>
  <c r="E153" i="1"/>
  <c r="E156" i="1"/>
  <c r="E155" i="1" s="1"/>
  <c r="H466" i="1"/>
  <c r="H447" i="1" s="1"/>
  <c r="H471" i="1" s="1"/>
  <c r="F466" i="1"/>
  <c r="F447" i="1" s="1"/>
  <c r="F471" i="1" s="1"/>
  <c r="E466" i="1"/>
  <c r="E447" i="1" s="1"/>
  <c r="E471" i="1" s="1"/>
  <c r="F93" i="1"/>
  <c r="F92" i="1" s="1"/>
  <c r="F90" i="1"/>
  <c r="F88" i="1"/>
  <c r="F86" i="1"/>
  <c r="F84" i="1"/>
  <c r="F80" i="1"/>
  <c r="F77" i="1"/>
  <c r="F75" i="1"/>
  <c r="F73" i="1"/>
  <c r="F71" i="1"/>
  <c r="F67" i="1"/>
  <c r="E93" i="1"/>
  <c r="E92" i="1" s="1"/>
  <c r="E90" i="1"/>
  <c r="E88" i="1"/>
  <c r="E86" i="1"/>
  <c r="E84" i="1"/>
  <c r="E80" i="1"/>
  <c r="E77" i="1"/>
  <c r="E75" i="1"/>
  <c r="E73" i="1"/>
  <c r="E71" i="1"/>
  <c r="E67" i="1"/>
  <c r="H485" i="1"/>
  <c r="F485" i="1"/>
  <c r="E485" i="1"/>
  <c r="H483" i="1"/>
  <c r="F483" i="1"/>
  <c r="E483" i="1"/>
  <c r="H480" i="1"/>
  <c r="F480" i="1"/>
  <c r="E480" i="1"/>
  <c r="H477" i="1"/>
  <c r="F477" i="1"/>
  <c r="E477" i="1"/>
  <c r="H475" i="1"/>
  <c r="F475" i="1"/>
  <c r="E475" i="1"/>
  <c r="H473" i="1"/>
  <c r="F473" i="1"/>
  <c r="E473" i="1"/>
  <c r="H437" i="1"/>
  <c r="F437" i="1"/>
  <c r="E437" i="1"/>
  <c r="H401" i="1"/>
  <c r="F401" i="1"/>
  <c r="E401" i="1"/>
  <c r="H397" i="1"/>
  <c r="F397" i="1"/>
  <c r="E397" i="1"/>
  <c r="H395" i="1"/>
  <c r="F395" i="1"/>
  <c r="E395" i="1"/>
  <c r="H389" i="1"/>
  <c r="F389" i="1"/>
  <c r="E389" i="1"/>
  <c r="H385" i="1"/>
  <c r="F385" i="1"/>
  <c r="E385" i="1"/>
  <c r="H383" i="1"/>
  <c r="F383" i="1"/>
  <c r="E383" i="1"/>
  <c r="H379" i="1"/>
  <c r="H378" i="1" s="1"/>
  <c r="F379" i="1"/>
  <c r="F378" i="1" s="1"/>
  <c r="E379" i="1"/>
  <c r="E378" i="1" s="1"/>
  <c r="H373" i="1"/>
  <c r="F373" i="1"/>
  <c r="E373" i="1"/>
  <c r="H371" i="1"/>
  <c r="F371" i="1"/>
  <c r="E371" i="1"/>
  <c r="H367" i="1"/>
  <c r="H366" i="1" s="1"/>
  <c r="F367" i="1"/>
  <c r="F366" i="1" s="1"/>
  <c r="E367" i="1"/>
  <c r="E366" i="1" s="1"/>
  <c r="H363" i="1"/>
  <c r="F363" i="1"/>
  <c r="E363" i="1"/>
  <c r="H361" i="1"/>
  <c r="F361" i="1"/>
  <c r="E361" i="1"/>
  <c r="H358" i="1"/>
  <c r="H357" i="1" s="1"/>
  <c r="F358" i="1"/>
  <c r="F357" i="1" s="1"/>
  <c r="E358" i="1"/>
  <c r="E357" i="1" s="1"/>
  <c r="H355" i="1"/>
  <c r="F355" i="1"/>
  <c r="E355" i="1"/>
  <c r="H353" i="1"/>
  <c r="F353" i="1"/>
  <c r="E353" i="1"/>
  <c r="H350" i="1"/>
  <c r="H349" i="1" s="1"/>
  <c r="F350" i="1"/>
  <c r="F349" i="1" s="1"/>
  <c r="E350" i="1"/>
  <c r="E349" i="1" s="1"/>
  <c r="H346" i="1"/>
  <c r="H345" i="1" s="1"/>
  <c r="F346" i="1"/>
  <c r="F345" i="1" s="1"/>
  <c r="E346" i="1"/>
  <c r="E345" i="1" s="1"/>
  <c r="H341" i="1"/>
  <c r="F341" i="1"/>
  <c r="E341" i="1"/>
  <c r="H334" i="1"/>
  <c r="F334" i="1"/>
  <c r="E334" i="1"/>
  <c r="H330" i="1"/>
  <c r="F330" i="1"/>
  <c r="E330" i="1"/>
  <c r="H318" i="1"/>
  <c r="F318" i="1"/>
  <c r="E318" i="1"/>
  <c r="H315" i="1"/>
  <c r="F315" i="1"/>
  <c r="E315" i="1"/>
  <c r="H312" i="1"/>
  <c r="F312" i="1"/>
  <c r="E312" i="1"/>
  <c r="H308" i="1"/>
  <c r="H307" i="1" s="1"/>
  <c r="F308" i="1"/>
  <c r="E308" i="1"/>
  <c r="E307" i="1" s="1"/>
  <c r="H305" i="1"/>
  <c r="F305" i="1"/>
  <c r="E305" i="1"/>
  <c r="H303" i="1"/>
  <c r="F303" i="1"/>
  <c r="E303" i="1"/>
  <c r="H299" i="1"/>
  <c r="F299" i="1"/>
  <c r="E299" i="1"/>
  <c r="H296" i="1"/>
  <c r="F296" i="1"/>
  <c r="E296" i="1"/>
  <c r="H295" i="1"/>
  <c r="F295" i="1"/>
  <c r="E295" i="1"/>
  <c r="H294" i="1"/>
  <c r="F294" i="1"/>
  <c r="E294" i="1"/>
  <c r="H293" i="1"/>
  <c r="F293" i="1"/>
  <c r="E293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5" i="1"/>
  <c r="F285" i="1"/>
  <c r="E285" i="1"/>
  <c r="H284" i="1"/>
  <c r="F284" i="1"/>
  <c r="E284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68" i="1"/>
  <c r="F268" i="1"/>
  <c r="E268" i="1"/>
  <c r="H233" i="1"/>
  <c r="H232" i="1" s="1"/>
  <c r="F233" i="1"/>
  <c r="F232" i="1" s="1"/>
  <c r="E233" i="1"/>
  <c r="E232" i="1" s="1"/>
  <c r="H228" i="1"/>
  <c r="H227" i="1" s="1"/>
  <c r="F228" i="1"/>
  <c r="F227" i="1" s="1"/>
  <c r="E228" i="1"/>
  <c r="E227" i="1" s="1"/>
  <c r="H215" i="1"/>
  <c r="H214" i="1" s="1"/>
  <c r="F215" i="1"/>
  <c r="F214" i="1" s="1"/>
  <c r="E215" i="1"/>
  <c r="E214" i="1" s="1"/>
  <c r="H208" i="1"/>
  <c r="F208" i="1"/>
  <c r="E208" i="1"/>
  <c r="H206" i="1"/>
  <c r="F206" i="1"/>
  <c r="E206" i="1"/>
  <c r="H203" i="1"/>
  <c r="F203" i="1"/>
  <c r="E203" i="1"/>
  <c r="H200" i="1"/>
  <c r="F200" i="1"/>
  <c r="E200" i="1"/>
  <c r="H195" i="1"/>
  <c r="F195" i="1"/>
  <c r="E195" i="1"/>
  <c r="H193" i="1"/>
  <c r="F193" i="1"/>
  <c r="E193" i="1"/>
  <c r="H190" i="1"/>
  <c r="F190" i="1"/>
  <c r="E190" i="1"/>
  <c r="H185" i="1"/>
  <c r="F185" i="1"/>
  <c r="E185" i="1"/>
  <c r="H179" i="1"/>
  <c r="F179" i="1"/>
  <c r="E179" i="1"/>
  <c r="H175" i="1"/>
  <c r="F175" i="1"/>
  <c r="E175" i="1"/>
  <c r="H170" i="1"/>
  <c r="F170" i="1"/>
  <c r="E170" i="1"/>
  <c r="H164" i="1"/>
  <c r="F164" i="1"/>
  <c r="E164" i="1"/>
  <c r="H160" i="1"/>
  <c r="F160" i="1"/>
  <c r="E160" i="1"/>
  <c r="H145" i="1"/>
  <c r="H144" i="1" s="1"/>
  <c r="F145" i="1"/>
  <c r="F144" i="1" s="1"/>
  <c r="E145" i="1"/>
  <c r="E144" i="1" s="1"/>
  <c r="H142" i="1"/>
  <c r="H141" i="1" s="1"/>
  <c r="F142" i="1"/>
  <c r="F141" i="1" s="1"/>
  <c r="E142" i="1"/>
  <c r="E141" i="1" s="1"/>
  <c r="E6" i="1"/>
  <c r="E5" i="1" s="1"/>
  <c r="F6" i="1"/>
  <c r="F5" i="1" s="1"/>
  <c r="H6" i="1"/>
  <c r="H5" i="1" s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7" i="1"/>
  <c r="F17" i="1"/>
  <c r="H17" i="1"/>
  <c r="E18" i="1"/>
  <c r="F18" i="1"/>
  <c r="H18" i="1"/>
  <c r="E20" i="1"/>
  <c r="E19" i="1" s="1"/>
  <c r="F20" i="1"/>
  <c r="F19" i="1" s="1"/>
  <c r="H20" i="1"/>
  <c r="H19" i="1" s="1"/>
  <c r="E23" i="1"/>
  <c r="F23" i="1"/>
  <c r="H23" i="1"/>
  <c r="E24" i="1"/>
  <c r="F24" i="1"/>
  <c r="H24" i="1"/>
  <c r="E25" i="1"/>
  <c r="F25" i="1"/>
  <c r="H25" i="1"/>
  <c r="E26" i="1"/>
  <c r="F26" i="1"/>
  <c r="H26" i="1"/>
  <c r="E28" i="1"/>
  <c r="E27" i="1" s="1"/>
  <c r="F28" i="1"/>
  <c r="F27" i="1" s="1"/>
  <c r="H28" i="1"/>
  <c r="H27" i="1" s="1"/>
  <c r="E31" i="1"/>
  <c r="F31" i="1"/>
  <c r="H31" i="1"/>
  <c r="E32" i="1"/>
  <c r="F32" i="1"/>
  <c r="H32" i="1"/>
  <c r="E34" i="1"/>
  <c r="E33" i="1" s="1"/>
  <c r="F34" i="1"/>
  <c r="F33" i="1" s="1"/>
  <c r="H34" i="1"/>
  <c r="H33" i="1" s="1"/>
  <c r="E36" i="1"/>
  <c r="F36" i="1"/>
  <c r="H36" i="1"/>
  <c r="E37" i="1"/>
  <c r="F37" i="1"/>
  <c r="H37" i="1"/>
  <c r="E39" i="1"/>
  <c r="E38" i="1" s="1"/>
  <c r="F39" i="1"/>
  <c r="F38" i="1" s="1"/>
  <c r="H39" i="1"/>
  <c r="H38" i="1" s="1"/>
  <c r="E42" i="1"/>
  <c r="E41" i="1" s="1"/>
  <c r="F42" i="1"/>
  <c r="F41" i="1" s="1"/>
  <c r="H42" i="1"/>
  <c r="H41" i="1" s="1"/>
  <c r="E44" i="1"/>
  <c r="F44" i="1"/>
  <c r="F43" i="1" s="1"/>
  <c r="H44" i="1"/>
  <c r="H43" i="1" s="1"/>
  <c r="E46" i="1"/>
  <c r="E45" i="1" s="1"/>
  <c r="F46" i="1"/>
  <c r="F45" i="1" s="1"/>
  <c r="H46" i="1"/>
  <c r="H45" i="1" s="1"/>
  <c r="E47" i="1"/>
  <c r="F47" i="1"/>
  <c r="H47" i="1"/>
  <c r="E50" i="1"/>
  <c r="E49" i="1" s="1"/>
  <c r="E48" i="1" s="1"/>
  <c r="F50" i="1"/>
  <c r="F49" i="1" s="1"/>
  <c r="H50" i="1"/>
  <c r="H49" i="1" s="1"/>
  <c r="H48" i="1" s="1"/>
  <c r="H53" i="1" l="1"/>
  <c r="H79" i="1"/>
  <c r="H148" i="1"/>
  <c r="H52" i="1"/>
  <c r="H96" i="1" s="1"/>
  <c r="E52" i="1"/>
  <c r="H158" i="1"/>
  <c r="E97" i="1"/>
  <c r="E122" i="1" s="1"/>
  <c r="F97" i="1"/>
  <c r="F122" i="1" s="1"/>
  <c r="E148" i="1"/>
  <c r="E158" i="1" s="1"/>
  <c r="F148" i="1"/>
  <c r="F158" i="1" s="1"/>
  <c r="H360" i="1"/>
  <c r="E283" i="1"/>
  <c r="F283" i="1"/>
  <c r="H283" i="1"/>
  <c r="E292" i="1"/>
  <c r="F79" i="1"/>
  <c r="F52" i="1"/>
  <c r="E79" i="1"/>
  <c r="F292" i="1"/>
  <c r="H292" i="1"/>
  <c r="E270" i="1"/>
  <c r="E269" i="1" s="1"/>
  <c r="E267" i="1" s="1"/>
  <c r="E287" i="1"/>
  <c r="E286" i="1" s="1"/>
  <c r="F270" i="1"/>
  <c r="F269" i="1" s="1"/>
  <c r="F287" i="1"/>
  <c r="H270" i="1"/>
  <c r="H269" i="1" s="1"/>
  <c r="H267" i="1" s="1"/>
  <c r="H287" i="1"/>
  <c r="H286" i="1" s="1"/>
  <c r="F352" i="1"/>
  <c r="E317" i="1"/>
  <c r="H333" i="1"/>
  <c r="H352" i="1"/>
  <c r="E482" i="1"/>
  <c r="H482" i="1"/>
  <c r="F317" i="1"/>
  <c r="E298" i="1"/>
  <c r="E311" i="1"/>
  <c r="E333" i="1"/>
  <c r="E189" i="1"/>
  <c r="H298" i="1"/>
  <c r="F333" i="1"/>
  <c r="F360" i="1"/>
  <c r="H159" i="1"/>
  <c r="H189" i="1"/>
  <c r="H317" i="1"/>
  <c r="H382" i="1"/>
  <c r="H472" i="1"/>
  <c r="F388" i="1"/>
  <c r="F307" i="1"/>
  <c r="H388" i="1"/>
  <c r="F298" i="1"/>
  <c r="E360" i="1"/>
  <c r="E382" i="1"/>
  <c r="E472" i="1"/>
  <c r="E352" i="1"/>
  <c r="F382" i="1"/>
  <c r="F472" i="1"/>
  <c r="F482" i="1"/>
  <c r="E147" i="1"/>
  <c r="F202" i="1"/>
  <c r="F147" i="1"/>
  <c r="H202" i="1"/>
  <c r="E370" i="1"/>
  <c r="E381" i="1" s="1"/>
  <c r="E202" i="1"/>
  <c r="H147" i="1"/>
  <c r="F370" i="1"/>
  <c r="F381" i="1" s="1"/>
  <c r="E159" i="1"/>
  <c r="F189" i="1"/>
  <c r="H370" i="1"/>
  <c r="H381" i="1" s="1"/>
  <c r="F159" i="1"/>
  <c r="E388" i="1"/>
  <c r="E16" i="1"/>
  <c r="E15" i="1" s="1"/>
  <c r="F16" i="1"/>
  <c r="H16" i="1"/>
  <c r="H15" i="1" s="1"/>
  <c r="F48" i="1"/>
  <c r="E43" i="1"/>
  <c r="H30" i="1"/>
  <c r="F30" i="1"/>
  <c r="F8" i="1"/>
  <c r="H8" i="1"/>
  <c r="H7" i="1" s="1"/>
  <c r="H14" i="1" s="1"/>
  <c r="F22" i="1"/>
  <c r="E35" i="1"/>
  <c r="E30" i="1"/>
  <c r="E22" i="1"/>
  <c r="E21" i="1" s="1"/>
  <c r="E8" i="1"/>
  <c r="E7" i="1" s="1"/>
  <c r="E14" i="1" s="1"/>
  <c r="H22" i="1"/>
  <c r="H21" i="1" s="1"/>
  <c r="H35" i="1"/>
  <c r="F35" i="1"/>
  <c r="H40" i="1"/>
  <c r="F40" i="1"/>
  <c r="E96" i="1" l="1"/>
  <c r="F96" i="1"/>
  <c r="E297" i="1"/>
  <c r="H297" i="1"/>
  <c r="E487" i="1"/>
  <c r="F286" i="1"/>
  <c r="H365" i="1"/>
  <c r="H235" i="1"/>
  <c r="F365" i="1"/>
  <c r="H487" i="1"/>
  <c r="E235" i="1"/>
  <c r="E365" i="1"/>
  <c r="H332" i="1"/>
  <c r="E332" i="1"/>
  <c r="E416" i="1"/>
  <c r="F267" i="1"/>
  <c r="F416" i="1"/>
  <c r="H416" i="1"/>
  <c r="F235" i="1"/>
  <c r="F21" i="1"/>
  <c r="F7" i="1"/>
  <c r="F487" i="1"/>
  <c r="E29" i="1"/>
  <c r="F332" i="1"/>
  <c r="F15" i="1"/>
  <c r="H29" i="1"/>
  <c r="H51" i="1" s="1"/>
  <c r="F29" i="1"/>
  <c r="E40" i="1"/>
  <c r="F297" i="1" l="1"/>
  <c r="F14" i="1"/>
  <c r="E51" i="1"/>
  <c r="F51" i="1"/>
</calcChain>
</file>

<file path=xl/sharedStrings.xml><?xml version="1.0" encoding="utf-8"?>
<sst xmlns="http://schemas.openxmlformats.org/spreadsheetml/2006/main" count="1458" uniqueCount="762">
  <si>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</si>
  <si>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</si>
  <si>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</si>
  <si>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</si>
  <si>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</si>
  <si>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</si>
  <si>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</si>
  <si>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>Социальная защита населения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</si>
  <si>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</si>
  <si>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</si>
  <si>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Формирование современной комфортной городской среды </t>
  </si>
  <si>
    <t>Порядковые № разделов и мероприятий, предусмотренных муниципальной программой</t>
  </si>
  <si>
    <t>Выполнено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</si>
  <si>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</si>
  <si>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</si>
  <si>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</si>
  <si>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</si>
  <si>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</si>
  <si>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</si>
  <si>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</si>
  <si>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</si>
  <si>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</si>
  <si>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</si>
  <si>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</si>
  <si>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</si>
  <si>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</si>
  <si>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</si>
  <si>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</si>
  <si>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</si>
  <si>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</si>
  <si>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</si>
  <si>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</si>
  <si>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</si>
  <si>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Мероприятие 51.52.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</si>
  <si>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</si>
  <si>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</si>
  <si>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</si>
  <si>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</si>
  <si>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</si>
  <si>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</si>
  <si>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</si>
  <si>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</si>
  <si>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</si>
  <si>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</si>
  <si>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</si>
  <si>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</si>
  <si>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</si>
  <si>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</si>
  <si>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Основное мероприятие F2.</t>
  </si>
  <si>
    <t>Формирование комфортной городской среды</t>
  </si>
  <si>
    <t>Мероприятие F2.1.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</si>
  <si>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</si>
  <si>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</si>
  <si>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</si>
  <si>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</si>
  <si>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</si>
  <si>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</si>
  <si>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</si>
  <si>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</si>
  <si>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</si>
  <si>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Мероприятие 1.16.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</si>
  <si>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</si>
  <si>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</si>
  <si>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</si>
  <si>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</si>
  <si>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</si>
  <si>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</si>
  <si>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</si>
  <si>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</si>
  <si>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</si>
  <si>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</si>
  <si>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</si>
  <si>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</si>
  <si>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</si>
  <si>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Разработка и внесение изменений в нормативы градостроительного проектирования городского округа</t>
  </si>
  <si>
    <t>Мероприятие 3.2.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</si>
  <si>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</si>
  <si>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</si>
  <si>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</si>
  <si>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</si>
  <si>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</si>
  <si>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</si>
  <si>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</si>
  <si>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</si>
  <si>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</si>
  <si>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</si>
  <si>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</si>
  <si>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</si>
  <si>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</si>
  <si>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99,1%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</si>
  <si>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</si>
  <si>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</si>
  <si>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</si>
  <si>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</si>
  <si>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</si>
  <si>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</si>
  <si>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</si>
  <si>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</si>
  <si>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</si>
  <si>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</si>
  <si>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</si>
  <si>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</si>
  <si>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</si>
  <si>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</si>
  <si>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</si>
  <si>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</si>
  <si>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</si>
  <si>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</si>
  <si>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</si>
  <si>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</si>
  <si>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</si>
  <si>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</si>
  <si>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</si>
  <si>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</si>
  <si>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</si>
  <si>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</si>
  <si>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</si>
  <si>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</si>
  <si>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</si>
  <si>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Проведение капитального (текущего) ремонта и технического переоснащения помещений, выделенных муниципальным архивам</t>
  </si>
  <si>
    <t>Пассажирский транспорт общего пользования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</si>
  <si>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</si>
  <si>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</si>
  <si>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</si>
  <si>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</si>
  <si>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</si>
  <si>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</si>
  <si>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</si>
  <si>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</si>
  <si>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</si>
  <si>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</si>
  <si>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</si>
  <si>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</si>
  <si>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</si>
  <si>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</si>
  <si>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</si>
  <si>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</si>
  <si>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</si>
  <si>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</si>
  <si>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</si>
  <si>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</si>
  <si>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</si>
  <si>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</si>
  <si>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</si>
  <si>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</si>
  <si>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</si>
  <si>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</si>
  <si>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</si>
  <si>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</si>
  <si>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</si>
  <si>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</si>
  <si>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</si>
  <si>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</si>
  <si>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</si>
  <si>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</si>
  <si>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</si>
  <si>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</si>
  <si>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</si>
  <si>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</si>
  <si>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</si>
  <si>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</si>
  <si>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</si>
  <si>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</si>
  <si>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</si>
  <si>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</si>
  <si>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</si>
  <si>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</si>
  <si>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</si>
  <si>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</si>
  <si>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</si>
  <si>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</si>
  <si>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</si>
  <si>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</si>
  <si>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</si>
  <si>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</si>
  <si>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</si>
  <si>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</si>
  <si>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</si>
  <si>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</si>
  <si>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</si>
  <si>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</si>
  <si>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</si>
  <si>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</si>
  <si>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</si>
  <si>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</si>
  <si>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</si>
  <si>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</si>
  <si>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</si>
  <si>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</si>
  <si>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</si>
  <si>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</si>
  <si>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</si>
  <si>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</si>
  <si>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</si>
  <si>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</si>
  <si>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</si>
  <si>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</si>
  <si>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</si>
  <si>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</si>
  <si>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</si>
  <si>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</si>
  <si>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</si>
  <si>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</si>
  <si>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</si>
  <si>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</si>
  <si>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</si>
  <si>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</si>
  <si>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</si>
  <si>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</si>
  <si>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</si>
  <si>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</si>
  <si>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</si>
  <si>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</si>
  <si>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</si>
  <si>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</si>
  <si>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</si>
  <si>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</si>
  <si>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</si>
  <si>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</si>
  <si>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</si>
  <si>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</si>
  <si>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</si>
  <si>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</si>
  <si>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</si>
  <si>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</si>
  <si>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</si>
  <si>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</si>
  <si>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</si>
  <si>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</si>
  <si>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</si>
  <si>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</si>
  <si>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</si>
  <si>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</si>
  <si>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</si>
  <si>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</si>
  <si>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</si>
  <si>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</si>
  <si>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</si>
  <si>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</si>
  <si>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</si>
  <si>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</si>
  <si>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</si>
  <si>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</si>
  <si>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</si>
  <si>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</si>
  <si>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</si>
  <si>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</si>
  <si>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</si>
  <si>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</si>
  <si>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</si>
  <si>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</si>
  <si>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</si>
  <si>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</si>
  <si>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</si>
  <si>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</si>
  <si>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</si>
  <si>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</si>
  <si>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</si>
  <si>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</si>
  <si>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</si>
  <si>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</si>
  <si>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</si>
  <si>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</si>
  <si>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</si>
  <si>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</si>
  <si>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</si>
  <si>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</si>
  <si>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</si>
  <si>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</si>
  <si>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</si>
  <si>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</si>
  <si>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</si>
  <si>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</si>
  <si>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</si>
  <si>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</si>
  <si>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</si>
  <si>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Основное мероприятие A1.</t>
  </si>
  <si>
    <t>Культурная среда</t>
  </si>
  <si>
    <t>Подпрограмма 8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</si>
  <si>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</si>
  <si>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</si>
  <si>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</si>
  <si>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</si>
  <si>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</si>
  <si>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</si>
  <si>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</si>
  <si>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</si>
  <si>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</si>
  <si>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</si>
  <si>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</si>
  <si>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</si>
  <si>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</si>
  <si>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</si>
  <si>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</si>
  <si>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</si>
  <si>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</si>
  <si>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</si>
  <si>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</si>
  <si>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</si>
  <si>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</si>
  <si>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</si>
  <si>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</si>
  <si>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</si>
  <si>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</si>
  <si>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</si>
  <si>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</si>
  <si>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</si>
  <si>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</si>
  <si>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</si>
  <si>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</si>
  <si>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</si>
  <si>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</si>
  <si>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</si>
  <si>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</si>
  <si>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</si>
  <si>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</si>
  <si>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</si>
  <si>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</si>
  <si>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</si>
  <si>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</si>
  <si>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</si>
  <si>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</si>
  <si>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</si>
  <si>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</si>
  <si>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</si>
  <si>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</si>
  <si>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</si>
  <si>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</si>
  <si>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</si>
  <si>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</si>
  <si>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</si>
  <si>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</si>
  <si>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</si>
  <si>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</si>
  <si>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</si>
  <si>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</si>
  <si>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</si>
  <si>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</si>
  <si>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</si>
  <si>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</si>
  <si>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</si>
  <si>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</si>
  <si>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</si>
  <si>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</si>
  <si>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</si>
  <si>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</si>
  <si>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</si>
  <si>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</si>
  <si>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</si>
  <si>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</si>
  <si>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</si>
  <si>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</si>
  <si>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</si>
  <si>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</si>
  <si>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</si>
  <si>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</si>
  <si>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</si>
  <si>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</si>
  <si>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</si>
  <si>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</si>
  <si>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</si>
  <si>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</si>
  <si>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</si>
  <si>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</si>
  <si>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</si>
  <si>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</si>
  <si>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</si>
  <si>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</si>
  <si>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</si>
  <si>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</si>
  <si>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</si>
  <si>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</si>
  <si>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</si>
  <si>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</si>
  <si>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</si>
  <si>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</si>
  <si>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</si>
  <si>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</si>
  <si>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</si>
  <si>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</si>
  <si>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</si>
  <si>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</si>
  <si>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</si>
  <si>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</si>
  <si>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</si>
  <si>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</si>
  <si>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</si>
  <si>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</si>
  <si>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</si>
  <si>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</si>
  <si>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</si>
  <si>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</si>
  <si>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</si>
  <si>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</si>
  <si>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</si>
  <si>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</si>
  <si>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</si>
  <si>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</si>
  <si>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</si>
  <si>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</si>
  <si>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</si>
  <si>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</si>
  <si>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</si>
  <si>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</si>
  <si>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</si>
  <si>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</si>
  <si>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</si>
  <si>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</si>
  <si>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</si>
  <si>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</si>
  <si>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</si>
  <si>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</si>
  <si>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</si>
  <si>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</si>
  <si>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</si>
  <si>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</si>
  <si>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</si>
  <si>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</si>
  <si>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</si>
  <si>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</si>
  <si>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</si>
  <si>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</si>
  <si>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</si>
  <si>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</si>
  <si>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</si>
  <si>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</si>
  <si>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</si>
  <si>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</si>
  <si>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</si>
  <si>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</si>
  <si>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</si>
  <si>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</si>
  <si>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</si>
  <si>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</si>
  <si>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</si>
  <si>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</si>
  <si>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</si>
  <si>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</si>
  <si>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</si>
  <si>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</si>
  <si>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</si>
  <si>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</si>
  <si>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</si>
  <si>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</si>
  <si>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</si>
  <si>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</si>
  <si>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</si>
  <si>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</si>
  <si>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</si>
  <si>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</si>
  <si>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</si>
  <si>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</si>
  <si>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</si>
  <si>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</si>
  <si>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</si>
  <si>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</si>
  <si>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</si>
  <si>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</si>
  <si>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</si>
  <si>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</si>
  <si>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</si>
  <si>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</si>
  <si>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</si>
  <si>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</si>
  <si>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</si>
  <si>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</si>
  <si>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</si>
  <si>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</si>
  <si>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</si>
  <si>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</si>
  <si>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</si>
  <si>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</si>
  <si>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</si>
  <si>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</si>
  <si>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</si>
  <si>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</si>
  <si>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</si>
  <si>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</si>
  <si>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</si>
  <si>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</si>
  <si>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</si>
  <si>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36,7%</t>
  </si>
  <si>
    <t>Выполнено на 45%</t>
  </si>
  <si>
    <t>Выполнено на 20%</t>
  </si>
  <si>
    <t>Объем финансирования на 2024 год 
(тыс. руб.)</t>
  </si>
  <si>
    <t>Выполнено на 56,6%</t>
  </si>
  <si>
    <t>Выполнено на 56,7%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</si>
  <si>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</si>
  <si>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41,7%</t>
  </si>
  <si>
    <t>Выполнено на 54,8%</t>
  </si>
  <si>
    <t>Выполнено на 55%</t>
  </si>
  <si>
    <t>Выполнено на 54,1%</t>
  </si>
  <si>
    <t>Выполнено на 73,9%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</si>
  <si>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</si>
  <si>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Выполнено на 34,7%</t>
  </si>
  <si>
    <t>Выполнено на 45,3%</t>
  </si>
  <si>
    <t>Выполнено на 45,5%</t>
  </si>
  <si>
    <t>Выполнено на 44,9%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</si>
  <si>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</si>
  <si>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Выполнено на 50,7%</t>
  </si>
  <si>
    <t>Выполнено на 22,3%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</si>
  <si>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</si>
  <si>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Выполнено на 54,3%</t>
  </si>
  <si>
    <t>Выполнено на 55,2%</t>
  </si>
  <si>
    <t>Выполнено на 39,7%</t>
  </si>
  <si>
    <t>Финансовое обеспечение организаций дополнительного образования сферы культуры Московской области</t>
  </si>
  <si>
    <t>Выполнено на 37%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</si>
  <si>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</si>
  <si>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Выполнено на 42,4%</t>
  </si>
  <si>
    <t>Выполнено на 49,7%</t>
  </si>
  <si>
    <t>Культура и туризм</t>
  </si>
  <si>
    <t>Образование</t>
  </si>
  <si>
    <t>Выполнено на 0%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</si>
  <si>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</si>
  <si>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Спорт</t>
  </si>
  <si>
    <t>ОПЕРАТИВНЫЙ ОТЧЕТ О ВЫПОЛНЕНИИ МУНИЦИПАЛЬНЫХ ПРОГРАММ ГОРОДСКОГО ОКРУГА РЕУТОВ ЗА 1 ПОЛУГОДИЕ 2024 ГОДА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</si>
  <si>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</si>
  <si>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</si>
  <si>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</si>
  <si>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</si>
  <si>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Мероприятие 1.24.</t>
  </si>
  <si>
    <t>Мероприятие 1.25.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</si>
  <si>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</si>
  <si>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</si>
  <si>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</si>
  <si>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</si>
  <si>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</si>
  <si>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Выполнено на 26,5%</t>
  </si>
  <si>
    <t>Выполнено на 10,5%</t>
  </si>
  <si>
    <t>Выполнено на 34,5%</t>
  </si>
  <si>
    <t>Выполнено на 29,8%</t>
  </si>
  <si>
    <t>Выполнено на 47,6%</t>
  </si>
  <si>
    <t>Выполнено на 48,5%</t>
  </si>
  <si>
    <t>Выполнено на 40,7%</t>
  </si>
  <si>
    <t>Выполнено на 52,8%</t>
  </si>
  <si>
    <t>Выполнено на 30,2%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</si>
  <si>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</si>
  <si>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Выполнено на 45,6%</t>
  </si>
  <si>
    <t>Выполнено на 30,9%</t>
  </si>
  <si>
    <t>Выполнено на 46,1%</t>
  </si>
  <si>
    <t>выполнено на 0%</t>
  </si>
  <si>
    <t>выполнено на 32,4%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</si>
  <si>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</si>
  <si>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Развитие сельского хозяйства</t>
  </si>
  <si>
    <t>Обеспечение мероприятий по защите населения и территорий от чрезвычайных ситуаций</t>
  </si>
  <si>
    <t>Развитие и эксплуатация Системы-112</t>
  </si>
  <si>
    <t>Развитие Системы-112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</si>
  <si>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</si>
  <si>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Пропаганда знаний в области гражданской обороны, защиты населения и территории от чрезвычайных ситуаций</t>
  </si>
  <si>
    <t>Поддержание в постоянной готовности МСОН</t>
  </si>
  <si>
    <t>Развитие и модернизация МСОН</t>
  </si>
  <si>
    <t>Формирование, хранение, использование и восполнение запасов материально-технических, продовольственных и иных средств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</si>
  <si>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</si>
  <si>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Предоставление жилищного сертификата и единовременной социальной выплаты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</si>
  <si>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</si>
  <si>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Жилище</t>
  </si>
  <si>
    <t>Выполнено на 5,7%</t>
  </si>
  <si>
    <t>Реализация мероприятий по строительству и реконструкции объектов теплоснабжения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</si>
  <si>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</si>
  <si>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Выполнено на 8,6%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</si>
  <si>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</si>
  <si>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</si>
  <si>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Выполнено на 9,5%</t>
  </si>
  <si>
    <t>Реализация мероприятий по строительству и реконструкции сетей теплоснабжения муниципальной собственности</t>
  </si>
  <si>
    <t>Выполнено на 5,4%</t>
  </si>
  <si>
    <t>Развитие инженерной инфраструктуры, энергоэффективности и отрасли обращения с отходам</t>
  </si>
  <si>
    <t>Выполнено на 66,4%</t>
  </si>
  <si>
    <t>Выполнено на 94,8%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</si>
  <si>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</si>
  <si>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Выполнено на 57,4%</t>
  </si>
  <si>
    <t>Предпринимательство</t>
  </si>
  <si>
    <t>Управление имуществом, находящимся в муниципальной собственности, и выполнение кадастровых работ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</si>
  <si>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</si>
  <si>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</si>
  <si>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Мероприятие 50.1.</t>
  </si>
  <si>
    <t>Проведение работы с главными администраторами по представлению прогноза поступления доходов и исполнению бюджета</t>
  </si>
  <si>
    <t>Мероприятие 50.2.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</si>
  <si>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</si>
  <si>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Мероприятие 51.1.</t>
  </si>
  <si>
    <t>Разработка мероприятий, направленных на увеличение доходов и снижение задолженности по налоговым платежам</t>
  </si>
  <si>
    <t>Управление имуществом и муниципальными финансами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</si>
  <si>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</si>
  <si>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выполнено 16,6%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</si>
  <si>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</si>
  <si>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выполнено 0%</t>
  </si>
  <si>
    <t>выполнено 42%</t>
  </si>
  <si>
    <t>выполнено 51,2%</t>
  </si>
  <si>
    <t>выполнено 60,9%</t>
  </si>
  <si>
    <t>выполнено 19,7%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</si>
  <si>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</si>
  <si>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73,1%</t>
  </si>
  <si>
    <t>выполнено 42,5%</t>
  </si>
  <si>
    <t>Организация и проведение мероприятий по укреплению единства российской нации и этнокультурному развитию народов России</t>
  </si>
  <si>
    <t>Проведение мероприятий, направленных на укрепление гражданского единства и гармонизацию межнациональных и межконфессиональных отношений</t>
  </si>
  <si>
    <t>Проведение мероприятий по социально-культурной адаптации и интеграции иностранных граждан</t>
  </si>
  <si>
    <t>выполнено 16,1%</t>
  </si>
  <si>
    <t>выполнено 19,3%</t>
  </si>
  <si>
    <t>Организация и проведение мероприятий (акций) для добровольцев (волонтеров)</t>
  </si>
  <si>
    <t>выполнено 35,09%</t>
  </si>
  <si>
    <t>выполнено 35,1%</t>
  </si>
  <si>
    <t>Развитие институтов гражданского общества, повышение эффективности местного самоуправления и реализации молодежной политики</t>
  </si>
  <si>
    <t>Обеспечение развития транспортной инфраструктуры и безопасности населения на объектах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</si>
  <si>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</si>
  <si>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</si>
  <si>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Развитие и функционирование дорожно-транспортного комплекса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</si>
  <si>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</si>
  <si>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</si>
  <si>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</si>
  <si>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в рамках ГП МО - Обновление и техническое обслуживание (ремонт) средств (программного обеспечения и оборудования), приобретенных в рамках субсидий на реализацию мероприятий федерального проекта "Цифровая образовательная среда"</t>
  </si>
  <si>
    <t>Укрепление материально-технической базы и проведение капитального (текущего) ремонта муниципального архива</t>
  </si>
  <si>
    <t>Расходы на обеспечение деятельности муниципальных архивов</t>
  </si>
  <si>
    <t>Проведение оцифрования архивных документов</t>
  </si>
  <si>
    <t>Цифровое муниципальное образование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</si>
  <si>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</si>
  <si>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и утверждения представительными органами местного самоуправления муниципального образования проекта генерального плана (внесение изменений в генеральный план) городского округа</t>
  </si>
  <si>
    <t>Обеспечение утверждения администрацией городского округа карты планируемого размещения объектов местного значения</t>
  </si>
  <si>
    <t>Обеспечение проведения публичных слушаний/ общественных обсуждений по проекту Правил землепользования и застройки (внесение изменений в Правила землепользования и застройки) городского округа</t>
  </si>
  <si>
    <t>Обеспечение утверждения администрацией городского округа проекта Правил землепользования и застройки городского округа (внесение изменений в Правила землепользования и застройки)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</si>
  <si>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</si>
  <si>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Разработка документации по планировке территории для размещения объекта местного значения</t>
  </si>
  <si>
    <t>Разработка проекта планировки территории для размещения объекта местного значения</t>
  </si>
  <si>
    <t>Разработка проекта межевания территории для размещения объекта местного значения</t>
  </si>
  <si>
    <t>Проведение инженерных изысканий для подготовки документации для размещения объектов местного значения</t>
  </si>
  <si>
    <t>Ликвидация самовольных, недостроенных и аварийных объектов на территории городского округа</t>
  </si>
  <si>
    <t>Архитектура и градостроительство</t>
  </si>
  <si>
    <t>Мероприятие в рамках ГП МО - Устройство систем наружного освещения в рамках реализации проекта "Светлый город"</t>
  </si>
  <si>
    <t>Мероприятие, не включенное в ГП МО - Устройство систем наружного освещения в рамках реализации проекта "Светлый город"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</si>
  <si>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</si>
  <si>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</si>
  <si>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Выполнено на 80,2%</t>
  </si>
  <si>
    <t>Выполнено на 44%</t>
  </si>
  <si>
    <t>Выполнено на 39,2%</t>
  </si>
  <si>
    <t>Содержание общественных пространств (за исключением парков культуры и отдыха)</t>
  </si>
  <si>
    <t>Выполнено на 58,6%</t>
  </si>
  <si>
    <t>Выполнено на 47,7%</t>
  </si>
  <si>
    <t>Содержание внутриквартальных проездов</t>
  </si>
  <si>
    <t>Выполнено на 38,6%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</si>
  <si>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</si>
  <si>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</si>
  <si>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</si>
  <si>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Выполнено на 43,1%</t>
  </si>
  <si>
    <t>Мероприятие 1.28.</t>
  </si>
  <si>
    <t>Мероприятие, не включенное в ГП МО - Создание и ремонт пешеходных коммуникаций</t>
  </si>
  <si>
    <t>Выполнено на 64%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</si>
  <si>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</si>
  <si>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</si>
  <si>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</si>
  <si>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</si>
  <si>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Мероприятие в рамках ГП МО - Ремонт подъездов в многоквартирных домах</t>
  </si>
  <si>
    <t>Мероприятие, не включенное в ГП МО - Ремонт подъездов в многоквартирных домах</t>
  </si>
  <si>
    <t>Выполнено на 26,4%</t>
  </si>
  <si>
    <t>Мероприятие в рамках ГП МО - Ремонт дворовых территорий</t>
  </si>
  <si>
    <t>Строительство (реконструкция), капитальный ремонт объектов образования</t>
  </si>
  <si>
    <t>Проектирование и строительство дошкольных образовательных организаций</t>
  </si>
  <si>
    <t>Основное мероприятие 6.</t>
  </si>
  <si>
    <t>Капитальный ремонт объектов дошкольного образования</t>
  </si>
  <si>
    <t>выполнено на 44,3%</t>
  </si>
  <si>
    <t>Мероприятие 6.1.</t>
  </si>
  <si>
    <t>Мероприятие 6.2.</t>
  </si>
  <si>
    <t>выполнено на 16%</t>
  </si>
  <si>
    <t>Строительство (реконструкция), капитальный ремонт объектов физической культуры и спорта</t>
  </si>
  <si>
    <t>выполнено на 70%</t>
  </si>
  <si>
    <t>Строительство и капитальный ремонт объектов социальной инфраструктуры</t>
  </si>
  <si>
    <t>выполнено на 18,8%</t>
  </si>
  <si>
    <t>выполнено на 47,8%</t>
  </si>
  <si>
    <t>выполнено на 28%</t>
  </si>
  <si>
    <t>Выполнено на 27,2%</t>
  </si>
  <si>
    <t>Выполнено на 35%</t>
  </si>
  <si>
    <t>Выполнено на 40%</t>
  </si>
  <si>
    <t>Выполнено на 32,3%</t>
  </si>
  <si>
    <t>Выполнено на 42,8%</t>
  </si>
  <si>
    <t>Выполнено на 38,69%</t>
  </si>
  <si>
    <t>Выполнено на 24,14%</t>
  </si>
  <si>
    <t>Выполнено на 43%</t>
  </si>
  <si>
    <t>Выполнено на 43,2%</t>
  </si>
  <si>
    <t>Выполнено на 37,7%</t>
  </si>
  <si>
    <t>Выполнено на 41%</t>
  </si>
  <si>
    <t>выполнено 100%</t>
  </si>
  <si>
    <t>Выполнено на 68,3%</t>
  </si>
  <si>
    <t>выполнено 72,7%</t>
  </si>
  <si>
    <t>выполнено 78,3%</t>
  </si>
  <si>
    <t>выполнено 56,8%</t>
  </si>
  <si>
    <t>выполнено 44,2%</t>
  </si>
  <si>
    <t>выполнено 66,7%</t>
  </si>
  <si>
    <t>выполнено 39,5%</t>
  </si>
  <si>
    <t>выполнено 37,4%</t>
  </si>
  <si>
    <t>выполнено 37,2%</t>
  </si>
  <si>
    <t>Выполнено на 36,85%</t>
  </si>
  <si>
    <t>Выполнено на 41,7 %</t>
  </si>
  <si>
    <t>Выполнено на 17%</t>
  </si>
  <si>
    <t>Выполнено на 39,95%</t>
  </si>
  <si>
    <t>Выполнено на 30,3%</t>
  </si>
  <si>
    <t>Выполнено на 30,8%</t>
  </si>
  <si>
    <t>Выполнено на 48%</t>
  </si>
  <si>
    <t>Выполнено на 24%</t>
  </si>
  <si>
    <t>Выполнено на 42,7%</t>
  </si>
  <si>
    <t>Выполнено на 47,8%</t>
  </si>
  <si>
    <t>Выполнено на 44,1%</t>
  </si>
  <si>
    <t>Выполнено на 43,7%</t>
  </si>
  <si>
    <t>Выполнено на 42,5%</t>
  </si>
  <si>
    <t>Выполнено на 23,7%</t>
  </si>
  <si>
    <t>выполнено на 15,8%</t>
  </si>
  <si>
    <t>выполнено на 26,5%</t>
  </si>
  <si>
    <t>выполнено на 41,6%</t>
  </si>
  <si>
    <t>выполнено на 21,3%</t>
  </si>
  <si>
    <t>выполнено на 18,2%</t>
  </si>
  <si>
    <t>выполнено на 50,4%</t>
  </si>
  <si>
    <t>выполнено на 54,9%</t>
  </si>
  <si>
    <t>выполнено на 33,8%</t>
  </si>
  <si>
    <t>выполнено на 0,01%</t>
  </si>
  <si>
    <t>выполнено на 38,2%</t>
  </si>
  <si>
    <t>выполнено на 41,5%</t>
  </si>
  <si>
    <t>выполнено на 23%</t>
  </si>
  <si>
    <t>выполнено на 1,6%</t>
  </si>
  <si>
    <t>выполнено на 37,5%</t>
  </si>
  <si>
    <t>выполнено на 38,8%</t>
  </si>
  <si>
    <t>выполнено на 95,4%</t>
  </si>
  <si>
    <t>выполнено на 100%</t>
  </si>
  <si>
    <t>выполнено на 60,7%</t>
  </si>
  <si>
    <t>выполнено на 74,6%</t>
  </si>
  <si>
    <t>выполнено на 39,6%</t>
  </si>
  <si>
    <t>выполнено на 99%</t>
  </si>
  <si>
    <t>выполнено на 16,1%</t>
  </si>
  <si>
    <t>выполнено на 21,8%</t>
  </si>
  <si>
    <t>выполнено на 11,8%</t>
  </si>
  <si>
    <t>выполнено на 23,7%</t>
  </si>
  <si>
    <t>выполнено на 80%</t>
  </si>
  <si>
    <t>выполнено на 45,1%</t>
  </si>
  <si>
    <t>выполнено на 21,2%</t>
  </si>
  <si>
    <t>выполнено на 35,9%</t>
  </si>
  <si>
    <t>выполнено на 27,9%</t>
  </si>
  <si>
    <t>выполнено на 75,8%</t>
  </si>
  <si>
    <t>выполнено на 99,7%</t>
  </si>
  <si>
    <t>выполнено на 83,7%</t>
  </si>
  <si>
    <t>выполнено на 28,4%</t>
  </si>
  <si>
    <t>Выполнено на 12,7%</t>
  </si>
  <si>
    <t>Выполнено на 66,5%</t>
  </si>
  <si>
    <t>Выполнено на 46,2%</t>
  </si>
  <si>
    <t>Выполнено на 46,4%</t>
  </si>
  <si>
    <t>Выполнено на 46,8%</t>
  </si>
  <si>
    <t>Выполнено на 47,1%</t>
  </si>
  <si>
    <t>Выполнено на 40,5%</t>
  </si>
  <si>
    <t>Выполнено на 9,87%</t>
  </si>
  <si>
    <t>Выполнено на 42,6%</t>
  </si>
  <si>
    <t>Выполнено на 22,5%</t>
  </si>
  <si>
    <t>Выполнено на 2,146%</t>
  </si>
  <si>
    <t>Выполнено на 39,3%</t>
  </si>
  <si>
    <t>Выполнено на 71%</t>
  </si>
  <si>
    <t>Выполнено на 45,9%</t>
  </si>
  <si>
    <t>Выполнено на 53,3%</t>
  </si>
  <si>
    <t>Выполнено на 27,3%</t>
  </si>
  <si>
    <t>Выполнено на 28,9%</t>
  </si>
  <si>
    <t>Выполнено на 20,4%</t>
  </si>
  <si>
    <t>Выполнено на 58,3%</t>
  </si>
  <si>
    <t>Выполнено на 33,7%</t>
  </si>
  <si>
    <t>Выполнено на 52,5%</t>
  </si>
  <si>
    <t>Выполнено на 53,4%</t>
  </si>
  <si>
    <t>Выполнено на 63,7%</t>
  </si>
  <si>
    <t>Выполнено на 41,5%</t>
  </si>
  <si>
    <t>Выполнено на 7,67%</t>
  </si>
  <si>
    <t>Выполнено на 47,9%</t>
  </si>
  <si>
    <t>Выполнено на 48,6%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</si>
</sst>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D6FEEE"/>
        <bgColor indexed="64"/>
      </patternFill>
    </fill>
    <fill>
      <patternFill patternType="solid">
        <fgColor rgb="FFCFF5F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57">
    <xf numFmtId="0" fontId="0" fillId="0" borderId="0" xfId="0"/>
    <xf numFmtId="4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 wrapText="1" shrinkToFit="1"/>
      <protection locked="0"/>
    </xf>
    <xf numFmtId="0" fontId="2" fillId="5" borderId="4" xfId="0" applyFont="1" applyFill="1" applyBorder="1" applyAlignment="1" applyProtection="1">
      <alignment horizontal="left" vertical="center" wrapText="1" shrinkToFit="1"/>
      <protection locked="0"/>
    </xf>
    <xf numFmtId="4" fontId="2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4" borderId="4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4" fontId="4" fillId="2" borderId="3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3" fillId="3" borderId="9" xfId="0" applyFont="1" applyFill="1" applyBorder="1" applyAlignment="1" applyProtection="1">
      <alignment horizontal="left" vertical="center" wrapText="1" shrinkToFit="1"/>
      <protection locked="0"/>
    </xf>
    <xf numFmtId="0" fontId="3" fillId="3" borderId="4" xfId="0" applyFont="1" applyFill="1" applyBorder="1" applyAlignment="1" applyProtection="1">
      <alignment horizontal="left" vertical="center" wrapText="1" shrinkToFi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4" fontId="9" fillId="4" borderId="4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2" borderId="0" xfId="0" applyNumberFormat="1" applyFont="1" applyFill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 applyProtection="1">
      <alignment horizontal="center" vertical="top" wrapText="1" shrinkToFit="1"/>
      <protection locked="0"/>
    </xf>
    <xf numFmtId="0" fontId="3" fillId="0" borderId="11" xfId="0" applyFont="1" applyBorder="1" applyAlignment="1" applyProtection="1">
      <alignment horizontal="center" vertical="top" wrapText="1" shrinkToFit="1"/>
      <protection locked="0"/>
    </xf>
    <xf numFmtId="0" fontId="3" fillId="0" borderId="5" xfId="0" applyFont="1" applyBorder="1" applyAlignment="1" applyProtection="1">
      <alignment horizontal="center" vertical="top" wrapText="1" shrinkToFit="1"/>
      <protection locked="0"/>
    </xf>
    <xf numFmtId="0" fontId="3" fillId="0" borderId="3" xfId="0" applyFont="1" applyBorder="1" applyAlignment="1" applyProtection="1">
      <alignment horizontal="center" vertical="top" wrapText="1" shrinkToFit="1"/>
      <protection locked="0"/>
    </xf>
    <xf numFmtId="0" fontId="4" fillId="0" borderId="11" xfId="0" applyFont="1" applyBorder="1" applyAlignment="1" applyProtection="1">
      <alignment horizontal="center" vertical="top" wrapText="1" shrinkToFit="1"/>
      <protection locked="0"/>
    </xf>
    <xf numFmtId="0" fontId="4" fillId="0" borderId="5" xfId="0" applyFont="1" applyBorder="1" applyAlignment="1" applyProtection="1">
      <alignment horizontal="center" vertical="top" wrapText="1" shrinkToFit="1"/>
      <protection locked="0"/>
    </xf>
    <xf numFmtId="0" fontId="4" fillId="0" borderId="6" xfId="0" applyFont="1" applyBorder="1" applyAlignment="1" applyProtection="1">
      <alignment horizontal="center" vertical="top" wrapText="1" shrinkToFit="1"/>
      <protection locked="0"/>
    </xf>
    <xf numFmtId="0" fontId="3" fillId="0" borderId="6" xfId="0" applyFont="1" applyBorder="1" applyAlignment="1" applyProtection="1">
      <alignment horizontal="center" vertical="top" wrapText="1" shrinkToFit="1"/>
      <protection locked="0"/>
    </xf>
    <xf numFmtId="0" fontId="3" fillId="0" borderId="11" xfId="0" applyFont="1" applyFill="1" applyBorder="1" applyAlignment="1" applyProtection="1">
      <alignment horizontal="center" vertical="top" wrapText="1" shrinkToFit="1"/>
      <protection locked="0"/>
    </xf>
    <xf numFmtId="0" fontId="3" fillId="0" borderId="5" xfId="0" applyFont="1" applyFill="1" applyBorder="1" applyAlignment="1" applyProtection="1">
      <alignment horizontal="center" vertical="top" wrapText="1" shrinkToFit="1"/>
      <protection locked="0"/>
    </xf>
    <xf numFmtId="0" fontId="3" fillId="0" borderId="6" xfId="0" applyFont="1" applyFill="1" applyBorder="1" applyAlignment="1" applyProtection="1">
      <alignment horizontal="center" vertical="top" wrapText="1" shrinkToFit="1"/>
      <protection locked="0"/>
    </xf>
    <xf numFmtId="0" fontId="9" fillId="4" borderId="4" xfId="0" applyFont="1" applyFill="1" applyBorder="1" applyAlignment="1" applyProtection="1">
      <alignment horizontal="left" vertical="center" wrapText="1" shrinkToFit="1"/>
      <protection locked="0"/>
    </xf>
    <xf numFmtId="0" fontId="3" fillId="0" borderId="3" xfId="0" applyFont="1" applyFill="1" applyBorder="1" applyAlignment="1" applyProtection="1">
      <alignment horizontal="center" vertical="top" wrapText="1" shrinkToFit="1"/>
      <protection locked="0"/>
    </xf>
    <xf numFmtId="0" fontId="8" fillId="0" borderId="0" xfId="0" applyFont="1" applyAlignment="1" applyProtection="1">
      <alignment horizontal="left" wrapText="1" shrinkToFit="1"/>
      <protection locked="0"/>
    </xf>
    <xf numFmtId="0" fontId="8" fillId="0" borderId="0" xfId="0" applyFont="1" applyFill="1" applyAlignment="1" applyProtection="1">
      <alignment horizontal="left" wrapText="1" shrinkToFi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horizontal="left" wrapText="1" shrinkToFit="1"/>
    </xf>
    <xf numFmtId="0" fontId="6" fillId="2" borderId="0" xfId="0" applyFont="1" applyFill="1" applyAlignment="1">
      <alignment horizontal="left" wrapText="1" shrinkToFit="1"/>
    </xf>
    <xf numFmtId="0" fontId="2" fillId="0" borderId="9" xfId="0" applyFont="1" applyFill="1" applyBorder="1" applyAlignment="1" applyProtection="1">
      <alignment horizontal="left" vertical="center" wrapText="1" shrinkToFit="1"/>
      <protection locked="0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4" fontId="9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>
      <alignment horizontal="center" vertical="top" wrapText="1" shrinkToFit="1"/>
    </xf>
    <xf numFmtId="0" fontId="5" fillId="2" borderId="13" xfId="0" applyFont="1" applyFill="1" applyBorder="1" applyAlignment="1">
      <alignment horizontal="center" vertical="top" wrapText="1" shrinkToFit="1"/>
    </xf>
    <xf numFmtId="0" fontId="5" fillId="2" borderId="7" xfId="0" applyFont="1" applyFill="1" applyBorder="1" applyAlignment="1">
      <alignment horizontal="center" vertical="top" wrapText="1" shrinkToFit="1"/>
    </xf>
    <xf numFmtId="0" fontId="5" fillId="2" borderId="11" xfId="0" applyFont="1" applyFill="1" applyBorder="1" applyAlignment="1">
      <alignment horizontal="center" vertical="top" wrapText="1" shrinkToFit="1"/>
    </xf>
    <xf numFmtId="0" fontId="5" fillId="2" borderId="5" xfId="0" applyFont="1" applyFill="1" applyBorder="1" applyAlignment="1">
      <alignment horizontal="center" vertical="top" wrapText="1" shrinkToFit="1"/>
    </xf>
    <xf numFmtId="0" fontId="5" fillId="2" borderId="6" xfId="0" applyFont="1" applyFill="1" applyBorder="1" applyAlignment="1">
      <alignment horizontal="center" vertical="top" wrapText="1" shrinkToFi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center" wrapText="1" shrinkToFit="1"/>
      <protection locked="0"/>
    </xf>
    <xf numFmtId="4" fontId="3" fillId="2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4" fontId="3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2" borderId="2" xfId="1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CFF5FD"/>
      <color rgb="FFD6FEEE"/>
      <color rgb="FFFEE8FB"/>
      <color rgb="FFFDDBF8"/>
      <color rgb="FF99FF33"/>
      <color rgb="FFFDE0C3"/>
      <color rgb="FFC5E5CD"/>
      <color rgb="FFF0F5FE"/>
      <color rgb="FFC5E9E5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9"/>
  <sheetViews>
    <sheetView tabSelected="1" topLeftCell="A89" zoomScale="130" zoomScaleNormal="130" workbookViewId="0">
      <selection activeCell="F96" sqref="F96"/>
    </sheetView>
  </sheetViews>
  <sheetFormatPr defaultColWidth="8.85546875" defaultRowHeight="22.5" customHeight="1" x14ac:dyDescent="0.2"/>
  <cols>
    <col min="1" max="1" width="4" style="10" customWidth="1"/>
    <col min="2" max="2" width="15.140625" style="10" customWidth="1"/>
    <col min="3" max="3" width="23.140625" style="7" customWidth="1"/>
    <col min="4" max="4" width="44.28515625" style="7" customWidth="1"/>
    <col min="5" max="5" width="24.28515625" style="19" customWidth="1"/>
    <col min="6" max="6" width="20.7109375" style="19" customWidth="1"/>
    <col min="7" max="7" width="32.28515625" style="19" customWidth="1"/>
    <col min="8" max="8" width="17.28515625" style="19" customWidth="1"/>
    <col min="9" max="16384" width="8.85546875" style="7"/>
  </cols>
  <sheetData>
    <row r="1" spans="1:8" ht="8.25" customHeight="1" x14ac:dyDescent="0.2">
      <c r="A1" s="20" t="s">
        <v>515</v>
      </c>
      <c r="B1" s="21"/>
      <c r="C1" s="21"/>
      <c r="D1" s="21"/>
      <c r="E1" s="21"/>
      <c r="F1" s="21"/>
      <c r="G1" s="21"/>
      <c r="H1" s="21"/>
    </row>
    <row r="2" spans="1:8" ht="9.75" customHeight="1" x14ac:dyDescent="0.2">
      <c r="A2" s="20"/>
      <c r="B2" s="21"/>
      <c r="C2" s="21"/>
      <c r="D2" s="21"/>
      <c r="E2" s="21"/>
      <c r="F2" s="21"/>
      <c r="G2" s="21"/>
      <c r="H2" s="21"/>
    </row>
    <row r="3" spans="1:8" s="10" customFormat="1" ht="74.25" customHeight="1" x14ac:dyDescent="0.2">
      <c r="A3" s="8" t="s">
        <v>0</v>
      </c>
      <c r="B3" s="8" t="s">
        <v>1</v>
      </c>
      <c r="C3" s="8" t="s">
        <v>11</v>
      </c>
      <c r="D3" s="8" t="s">
        <v>2</v>
      </c>
      <c r="E3" s="9" t="s">
        <v>484</v>
      </c>
      <c r="F3" s="9" t="s">
        <v>12</v>
      </c>
      <c r="G3" s="55" t="s">
        <v>3</v>
      </c>
      <c r="H3" s="9" t="s">
        <v>4</v>
      </c>
    </row>
    <row r="4" spans="1:8" s="10" customFormat="1" ht="21" customHeight="1" thickBot="1" x14ac:dyDescent="0.25">
      <c r="A4" s="11">
        <v>1</v>
      </c>
      <c r="B4" s="12">
        <v>2</v>
      </c>
      <c r="C4" s="13">
        <v>3</v>
      </c>
      <c r="D4" s="14">
        <v>4</v>
      </c>
      <c r="E4" s="52">
        <v>5</v>
      </c>
      <c r="F4" s="52">
        <v>6</v>
      </c>
      <c r="G4" s="56">
        <v>7</v>
      </c>
      <c r="H4" s="52">
        <v>8</v>
      </c>
    </row>
    <row r="5" spans="1:8" s="35" customFormat="1" ht="36" x14ac:dyDescent="0.2">
      <c r="A5" s="23">
        <v>1</v>
      </c>
      <c r="B5" s="26" t="s">
        <v>5</v>
      </c>
      <c r="C5" s="15" t="s">
        <v>34</v>
      </c>
      <c r="D5" s="16" t="s">
        <v>239</v>
      </c>
      <c r="E5" s="17">
        <f>E6</f>
        <v>0</v>
      </c>
      <c r="F5" s="17">
        <f>F6</f>
        <v>0</v>
      </c>
      <c r="G5" s="17" t="s">
        <v>15</v>
      </c>
      <c r="H5" s="17">
        <f>H6</f>
        <v>0</v>
      </c>
    </row>
    <row r="6" spans="1:8" s="35" customFormat="1" ht="60" x14ac:dyDescent="0.2">
      <c r="A6" s="24"/>
      <c r="B6" s="27"/>
      <c r="C6" s="2" t="s">
        <v>13</v>
      </c>
      <c r="D6" s="3" t="s">
        <v>240</v>
      </c>
      <c r="E6" s="4">
        <f>0</f>
        <v>0</v>
      </c>
      <c r="F6" s="4">
        <f>0</f>
        <v>0</v>
      </c>
      <c r="G6" s="4" t="s">
        <v>15</v>
      </c>
      <c r="H6" s="4">
        <f>0</f>
        <v>0</v>
      </c>
    </row>
    <row r="7" spans="1:8" s="35" customFormat="1" ht="24" x14ac:dyDescent="0.2">
      <c r="A7" s="24"/>
      <c r="B7" s="27"/>
      <c r="C7" s="15" t="s">
        <v>14</v>
      </c>
      <c r="D7" s="16" t="s">
        <v>241</v>
      </c>
      <c r="E7" s="17">
        <f>E8</f>
        <v>1500</v>
      </c>
      <c r="F7" s="17">
        <f>F8</f>
        <v>550</v>
      </c>
      <c r="G7" s="17" t="s">
        <v>481</v>
      </c>
      <c r="H7" s="17">
        <f>H8</f>
        <v>550</v>
      </c>
    </row>
    <row r="8" spans="1:8" s="35" customFormat="1" ht="24" x14ac:dyDescent="0.2">
      <c r="A8" s="24"/>
      <c r="B8" s="27"/>
      <c r="C8" s="2" t="s">
        <v>13</v>
      </c>
      <c r="D8" s="3" t="s">
        <v>242</v>
      </c>
      <c r="E8" s="4">
        <f>E9+E10+E11+E12+E13</f>
        <v>1500</v>
      </c>
      <c r="F8" s="4">
        <f>F9+F10+F11+F12+F13</f>
        <v>550</v>
      </c>
      <c r="G8" s="4" t="s">
        <v>481</v>
      </c>
      <c r="H8" s="4">
        <f>H9+H10+H11+H12+H13</f>
        <v>550</v>
      </c>
    </row>
    <row r="9" spans="1:8" s="35" customFormat="1" ht="36" x14ac:dyDescent="0.2">
      <c r="A9" s="24"/>
      <c r="B9" s="27"/>
      <c r="C9" s="40" t="s">
        <v>98</v>
      </c>
      <c r="D9" s="43" t="s">
        <v>243</v>
      </c>
      <c r="E9" s="5">
        <f>1000</f>
        <v>1000</v>
      </c>
      <c r="F9" s="5">
        <f>450</f>
        <v>450</v>
      </c>
      <c r="G9" s="5" t="s">
        <v>482</v>
      </c>
      <c r="H9" s="5">
        <f>450</f>
        <v>450</v>
      </c>
    </row>
    <row r="10" spans="1:8" s="35" customFormat="1" ht="36" x14ac:dyDescent="0.2">
      <c r="A10" s="24"/>
      <c r="B10" s="27"/>
      <c r="C10" s="40" t="s">
        <v>118</v>
      </c>
      <c r="D10" s="43" t="s">
        <v>244</v>
      </c>
      <c r="E10" s="5">
        <f>0</f>
        <v>0</v>
      </c>
      <c r="F10" s="5">
        <f>0</f>
        <v>0</v>
      </c>
      <c r="G10" s="5" t="s">
        <v>15</v>
      </c>
      <c r="H10" s="5">
        <f>0</f>
        <v>0</v>
      </c>
    </row>
    <row r="11" spans="1:8" s="35" customFormat="1" ht="12" x14ac:dyDescent="0.2">
      <c r="A11" s="24"/>
      <c r="B11" s="27"/>
      <c r="C11" s="40" t="s">
        <v>169</v>
      </c>
      <c r="D11" s="43" t="s">
        <v>245</v>
      </c>
      <c r="E11" s="5">
        <f>0</f>
        <v>0</v>
      </c>
      <c r="F11" s="5">
        <f>0</f>
        <v>0</v>
      </c>
      <c r="G11" s="5" t="s">
        <v>15</v>
      </c>
      <c r="H11" s="5">
        <f>0</f>
        <v>0</v>
      </c>
    </row>
    <row r="12" spans="1:8" s="35" customFormat="1" ht="24" x14ac:dyDescent="0.2">
      <c r="A12" s="24"/>
      <c r="B12" s="27"/>
      <c r="C12" s="40" t="s">
        <v>231</v>
      </c>
      <c r="D12" s="43" t="s">
        <v>246</v>
      </c>
      <c r="E12" s="5">
        <f>500</f>
        <v>500</v>
      </c>
      <c r="F12" s="5">
        <f>100</f>
        <v>100</v>
      </c>
      <c r="G12" s="5" t="s">
        <v>483</v>
      </c>
      <c r="H12" s="5">
        <f>100</f>
        <v>100</v>
      </c>
    </row>
    <row r="13" spans="1:8" s="35" customFormat="1" ht="24" x14ac:dyDescent="0.2">
      <c r="A13" s="24"/>
      <c r="B13" s="27"/>
      <c r="C13" s="40" t="s">
        <v>247</v>
      </c>
      <c r="D13" s="43" t="s">
        <v>248</v>
      </c>
      <c r="E13" s="5">
        <f>0</f>
        <v>0</v>
      </c>
      <c r="F13" s="5">
        <f>0</f>
        <v>0</v>
      </c>
      <c r="G13" s="5" t="s">
        <v>15</v>
      </c>
      <c r="H13" s="5">
        <f>0</f>
        <v>0</v>
      </c>
    </row>
    <row r="14" spans="1:8" s="35" customFormat="1" ht="15.75" x14ac:dyDescent="0.2">
      <c r="A14" s="29"/>
      <c r="B14" s="28"/>
      <c r="C14" s="40"/>
      <c r="D14" s="33" t="s">
        <v>6</v>
      </c>
      <c r="E14" s="18">
        <f>E5+E7</f>
        <v>1500</v>
      </c>
      <c r="F14" s="18">
        <f>F5+F7</f>
        <v>550</v>
      </c>
      <c r="G14" s="18" t="s">
        <v>481</v>
      </c>
      <c r="H14" s="18">
        <f>H5+H7</f>
        <v>550</v>
      </c>
    </row>
    <row r="15" spans="1:8" s="36" customFormat="1" ht="12" x14ac:dyDescent="0.2">
      <c r="A15" s="30">
        <v>2</v>
      </c>
      <c r="B15" s="30" t="s">
        <v>510</v>
      </c>
      <c r="C15" s="15" t="s">
        <v>51</v>
      </c>
      <c r="D15" s="16" t="s">
        <v>249</v>
      </c>
      <c r="E15" s="17">
        <f>E16+E19</f>
        <v>11233.11</v>
      </c>
      <c r="F15" s="17">
        <f>F16+F19</f>
        <v>6356.1</v>
      </c>
      <c r="G15" s="17" t="s">
        <v>485</v>
      </c>
      <c r="H15" s="17">
        <f>H16+H19</f>
        <v>6356.1</v>
      </c>
    </row>
    <row r="16" spans="1:8" s="36" customFormat="1" ht="24" x14ac:dyDescent="0.2">
      <c r="A16" s="31"/>
      <c r="B16" s="31"/>
      <c r="C16" s="2" t="s">
        <v>16</v>
      </c>
      <c r="D16" s="3" t="s">
        <v>250</v>
      </c>
      <c r="E16" s="4">
        <f>E17+E18</f>
        <v>11123.91</v>
      </c>
      <c r="F16" s="4">
        <f>F17+F18</f>
        <v>6310.6</v>
      </c>
      <c r="G16" s="4" t="s">
        <v>486</v>
      </c>
      <c r="H16" s="4">
        <f>H17+H18</f>
        <v>6310.6</v>
      </c>
    </row>
    <row r="17" spans="1:8" s="36" customFormat="1" ht="24" x14ac:dyDescent="0.2">
      <c r="A17" s="31"/>
      <c r="B17" s="31"/>
      <c r="C17" s="40" t="s">
        <v>54</v>
      </c>
      <c r="D17" s="43" t="s">
        <v>251</v>
      </c>
      <c r="E17" s="5">
        <f>11123.91</f>
        <v>11123.91</v>
      </c>
      <c r="F17" s="5">
        <f>6310.6</f>
        <v>6310.6</v>
      </c>
      <c r="G17" s="5" t="s">
        <v>486</v>
      </c>
      <c r="H17" s="5">
        <f>6310.6</f>
        <v>6310.6</v>
      </c>
    </row>
    <row r="18" spans="1:8" s="36" customFormat="1" ht="24" x14ac:dyDescent="0.2">
      <c r="A18" s="31"/>
      <c r="B18" s="31"/>
      <c r="C18" s="40" t="s">
        <v>39</v>
      </c>
      <c r="D18" s="43" t="s">
        <v>252</v>
      </c>
      <c r="E18" s="5">
        <f>0</f>
        <v>0</v>
      </c>
      <c r="F18" s="5">
        <f>0</f>
        <v>0</v>
      </c>
      <c r="G18" s="5" t="s">
        <v>15</v>
      </c>
      <c r="H18" s="5">
        <f>0</f>
        <v>0</v>
      </c>
    </row>
    <row r="19" spans="1:8" s="36" customFormat="1" ht="48" x14ac:dyDescent="0.2">
      <c r="A19" s="31"/>
      <c r="B19" s="31"/>
      <c r="C19" s="3" t="s">
        <v>68</v>
      </c>
      <c r="D19" s="3" t="s">
        <v>487</v>
      </c>
      <c r="E19" s="4">
        <f>E20</f>
        <v>109.2</v>
      </c>
      <c r="F19" s="4">
        <f>F20</f>
        <v>45.5</v>
      </c>
      <c r="G19" s="4" t="s">
        <v>488</v>
      </c>
      <c r="H19" s="4">
        <f>H20</f>
        <v>45.5</v>
      </c>
    </row>
    <row r="20" spans="1:8" s="36" customFormat="1" ht="24" x14ac:dyDescent="0.2">
      <c r="A20" s="31"/>
      <c r="B20" s="31"/>
      <c r="C20" s="40" t="s">
        <v>253</v>
      </c>
      <c r="D20" s="43" t="s">
        <v>254</v>
      </c>
      <c r="E20" s="5">
        <f>109.2</f>
        <v>109.2</v>
      </c>
      <c r="F20" s="5">
        <f>45.5</f>
        <v>45.5</v>
      </c>
      <c r="G20" s="5" t="s">
        <v>488</v>
      </c>
      <c r="H20" s="5">
        <f>45.5</f>
        <v>45.5</v>
      </c>
    </row>
    <row r="21" spans="1:8" s="36" customFormat="1" ht="12" x14ac:dyDescent="0.2">
      <c r="A21" s="31"/>
      <c r="B21" s="31"/>
      <c r="C21" s="15" t="s">
        <v>17</v>
      </c>
      <c r="D21" s="16" t="s">
        <v>255</v>
      </c>
      <c r="E21" s="17">
        <f>E22+E27</f>
        <v>35784.869999999995</v>
      </c>
      <c r="F21" s="17">
        <f>F22+F27</f>
        <v>19615.550000000003</v>
      </c>
      <c r="G21" s="17" t="s">
        <v>489</v>
      </c>
      <c r="H21" s="17">
        <f>H22+H27</f>
        <v>19615.550000000003</v>
      </c>
    </row>
    <row r="22" spans="1:8" s="36" customFormat="1" ht="24" x14ac:dyDescent="0.2">
      <c r="A22" s="31"/>
      <c r="B22" s="31"/>
      <c r="C22" s="2" t="s">
        <v>16</v>
      </c>
      <c r="D22" s="3" t="s">
        <v>256</v>
      </c>
      <c r="E22" s="4">
        <f>E23+E24+E25+E26</f>
        <v>35350.869999999995</v>
      </c>
      <c r="F22" s="4">
        <f>F23+F24+F25+F26</f>
        <v>19464.72</v>
      </c>
      <c r="G22" s="4" t="s">
        <v>490</v>
      </c>
      <c r="H22" s="4">
        <f>H23+H24+H25+H26</f>
        <v>19464.72</v>
      </c>
    </row>
    <row r="23" spans="1:8" s="36" customFormat="1" ht="24" x14ac:dyDescent="0.2">
      <c r="A23" s="31"/>
      <c r="B23" s="31"/>
      <c r="C23" s="40" t="s">
        <v>54</v>
      </c>
      <c r="D23" s="43" t="s">
        <v>257</v>
      </c>
      <c r="E23" s="5">
        <f>34439.34</f>
        <v>34439.339999999997</v>
      </c>
      <c r="F23" s="5">
        <f>18629.54</f>
        <v>18629.54</v>
      </c>
      <c r="G23" s="5" t="s">
        <v>491</v>
      </c>
      <c r="H23" s="5">
        <f>18629.54</f>
        <v>18629.54</v>
      </c>
    </row>
    <row r="24" spans="1:8" s="36" customFormat="1" ht="36" x14ac:dyDescent="0.2">
      <c r="A24" s="31"/>
      <c r="B24" s="31"/>
      <c r="C24" s="40" t="s">
        <v>55</v>
      </c>
      <c r="D24" s="43" t="s">
        <v>258</v>
      </c>
      <c r="E24" s="5">
        <f>293</f>
        <v>293</v>
      </c>
      <c r="F24" s="5">
        <f>216.65</f>
        <v>216.65</v>
      </c>
      <c r="G24" s="5" t="s">
        <v>492</v>
      </c>
      <c r="H24" s="5">
        <f>216.65</f>
        <v>216.65</v>
      </c>
    </row>
    <row r="25" spans="1:8" s="36" customFormat="1" ht="48" x14ac:dyDescent="0.2">
      <c r="A25" s="31"/>
      <c r="B25" s="31"/>
      <c r="C25" s="40" t="s">
        <v>37</v>
      </c>
      <c r="D25" s="43" t="s">
        <v>259</v>
      </c>
      <c r="E25" s="5">
        <f>116.9+280.91+220.72</f>
        <v>618.53000000000009</v>
      </c>
      <c r="F25" s="5">
        <f>116.9+280.91+220.72</f>
        <v>618.53000000000009</v>
      </c>
      <c r="G25" s="5" t="s">
        <v>18</v>
      </c>
      <c r="H25" s="5">
        <f>116.9+280.91+220.72</f>
        <v>618.53000000000009</v>
      </c>
    </row>
    <row r="26" spans="1:8" s="36" customFormat="1" ht="24" x14ac:dyDescent="0.2">
      <c r="A26" s="31"/>
      <c r="B26" s="31"/>
      <c r="C26" s="40" t="s">
        <v>39</v>
      </c>
      <c r="D26" s="43" t="s">
        <v>252</v>
      </c>
      <c r="E26" s="5">
        <f>0</f>
        <v>0</v>
      </c>
      <c r="F26" s="5">
        <f>0</f>
        <v>0</v>
      </c>
      <c r="G26" s="5" t="s">
        <v>15</v>
      </c>
      <c r="H26" s="5">
        <f>0</f>
        <v>0</v>
      </c>
    </row>
    <row r="27" spans="1:8" s="36" customFormat="1" ht="48" x14ac:dyDescent="0.2">
      <c r="A27" s="31"/>
      <c r="B27" s="31"/>
      <c r="C27" s="2" t="s">
        <v>13</v>
      </c>
      <c r="D27" s="3" t="s">
        <v>493</v>
      </c>
      <c r="E27" s="4">
        <f>E28</f>
        <v>434</v>
      </c>
      <c r="F27" s="4">
        <f>F28</f>
        <v>150.83000000000001</v>
      </c>
      <c r="G27" s="4" t="s">
        <v>494</v>
      </c>
      <c r="H27" s="4">
        <f>H28</f>
        <v>150.83000000000001</v>
      </c>
    </row>
    <row r="28" spans="1:8" s="36" customFormat="1" ht="24" x14ac:dyDescent="0.2">
      <c r="A28" s="31"/>
      <c r="B28" s="31"/>
      <c r="C28" s="40" t="s">
        <v>169</v>
      </c>
      <c r="D28" s="43" t="s">
        <v>260</v>
      </c>
      <c r="E28" s="5">
        <f>434</f>
        <v>434</v>
      </c>
      <c r="F28" s="5">
        <f>150.83</f>
        <v>150.83000000000001</v>
      </c>
      <c r="G28" s="5" t="s">
        <v>494</v>
      </c>
      <c r="H28" s="5">
        <f>150.83</f>
        <v>150.83000000000001</v>
      </c>
    </row>
    <row r="29" spans="1:8" s="36" customFormat="1" ht="36" x14ac:dyDescent="0.2">
      <c r="A29" s="31"/>
      <c r="B29" s="31"/>
      <c r="C29" s="15" t="s">
        <v>113</v>
      </c>
      <c r="D29" s="16" t="s">
        <v>261</v>
      </c>
      <c r="E29" s="17">
        <f>E30+E33+E35</f>
        <v>121830.46999999999</v>
      </c>
      <c r="F29" s="17">
        <f>F30+F33+F35</f>
        <v>54780</v>
      </c>
      <c r="G29" s="17" t="s">
        <v>482</v>
      </c>
      <c r="H29" s="17">
        <f>H30+H33+H35</f>
        <v>54780</v>
      </c>
    </row>
    <row r="30" spans="1:8" s="36" customFormat="1" ht="12" x14ac:dyDescent="0.2">
      <c r="A30" s="31"/>
      <c r="B30" s="31"/>
      <c r="C30" s="2" t="s">
        <v>78</v>
      </c>
      <c r="D30" s="3" t="s">
        <v>262</v>
      </c>
      <c r="E30" s="4">
        <f>E31+E32</f>
        <v>119091.76</v>
      </c>
      <c r="F30" s="4">
        <f>F31+F32</f>
        <v>53931.61</v>
      </c>
      <c r="G30" s="4" t="s">
        <v>495</v>
      </c>
      <c r="H30" s="4">
        <f>H31+H32</f>
        <v>53931.61</v>
      </c>
    </row>
    <row r="31" spans="1:8" s="36" customFormat="1" ht="36" x14ac:dyDescent="0.2">
      <c r="A31" s="31"/>
      <c r="B31" s="31"/>
      <c r="C31" s="40" t="s">
        <v>80</v>
      </c>
      <c r="D31" s="43" t="s">
        <v>263</v>
      </c>
      <c r="E31" s="5">
        <f>78341.76</f>
        <v>78341.759999999995</v>
      </c>
      <c r="F31" s="5">
        <f>35644.89</f>
        <v>35644.89</v>
      </c>
      <c r="G31" s="5" t="s">
        <v>496</v>
      </c>
      <c r="H31" s="5">
        <f>35644.89</f>
        <v>35644.89</v>
      </c>
    </row>
    <row r="32" spans="1:8" s="36" customFormat="1" ht="12" x14ac:dyDescent="0.2">
      <c r="A32" s="31"/>
      <c r="B32" s="31"/>
      <c r="C32" s="40" t="s">
        <v>264</v>
      </c>
      <c r="D32" s="43" t="s">
        <v>265</v>
      </c>
      <c r="E32" s="5">
        <f>40750</f>
        <v>40750</v>
      </c>
      <c r="F32" s="5">
        <f>18286.72</f>
        <v>18286.72</v>
      </c>
      <c r="G32" s="5" t="s">
        <v>497</v>
      </c>
      <c r="H32" s="5">
        <f>18286.72</f>
        <v>18286.72</v>
      </c>
    </row>
    <row r="33" spans="1:8" s="36" customFormat="1" ht="48" x14ac:dyDescent="0.2">
      <c r="A33" s="31"/>
      <c r="B33" s="31"/>
      <c r="C33" s="2" t="s">
        <v>82</v>
      </c>
      <c r="D33" s="3" t="s">
        <v>498</v>
      </c>
      <c r="E33" s="4">
        <f>E34</f>
        <v>841.7</v>
      </c>
      <c r="F33" s="4">
        <f>F34</f>
        <v>426.83</v>
      </c>
      <c r="G33" s="4" t="s">
        <v>499</v>
      </c>
      <c r="H33" s="4">
        <f>H34</f>
        <v>426.83</v>
      </c>
    </row>
    <row r="34" spans="1:8" s="36" customFormat="1" ht="24" x14ac:dyDescent="0.2">
      <c r="A34" s="31"/>
      <c r="B34" s="31"/>
      <c r="C34" s="40" t="s">
        <v>266</v>
      </c>
      <c r="D34" s="43" t="s">
        <v>267</v>
      </c>
      <c r="E34" s="5">
        <f>841.7</f>
        <v>841.7</v>
      </c>
      <c r="F34" s="5">
        <f>426.83</f>
        <v>426.83</v>
      </c>
      <c r="G34" s="5" t="s">
        <v>499</v>
      </c>
      <c r="H34" s="5">
        <f>426.83</f>
        <v>426.83</v>
      </c>
    </row>
    <row r="35" spans="1:8" s="36" customFormat="1" ht="24" x14ac:dyDescent="0.2">
      <c r="A35" s="31"/>
      <c r="B35" s="31"/>
      <c r="C35" s="2" t="s">
        <v>143</v>
      </c>
      <c r="D35" s="3" t="s">
        <v>268</v>
      </c>
      <c r="E35" s="4">
        <f>E36+E37</f>
        <v>1897.01</v>
      </c>
      <c r="F35" s="4">
        <f>F36+F37</f>
        <v>421.56</v>
      </c>
      <c r="G35" s="4" t="s">
        <v>500</v>
      </c>
      <c r="H35" s="4">
        <f>H36+H37</f>
        <v>421.56</v>
      </c>
    </row>
    <row r="36" spans="1:8" s="36" customFormat="1" ht="24" x14ac:dyDescent="0.2">
      <c r="A36" s="31"/>
      <c r="B36" s="31"/>
      <c r="C36" s="40" t="s">
        <v>145</v>
      </c>
      <c r="D36" s="43" t="s">
        <v>252</v>
      </c>
      <c r="E36" s="5">
        <f>0</f>
        <v>0</v>
      </c>
      <c r="F36" s="5">
        <f>0</f>
        <v>0</v>
      </c>
      <c r="G36" s="5" t="s">
        <v>15</v>
      </c>
      <c r="H36" s="5">
        <f>0</f>
        <v>0</v>
      </c>
    </row>
    <row r="37" spans="1:8" s="36" customFormat="1" ht="48" x14ac:dyDescent="0.2">
      <c r="A37" s="31"/>
      <c r="B37" s="31"/>
      <c r="C37" s="40" t="s">
        <v>147</v>
      </c>
      <c r="D37" s="43" t="s">
        <v>501</v>
      </c>
      <c r="E37" s="5">
        <f>1897.01</f>
        <v>1897.01</v>
      </c>
      <c r="F37" s="5">
        <f>421.56</f>
        <v>421.56</v>
      </c>
      <c r="G37" s="5" t="s">
        <v>500</v>
      </c>
      <c r="H37" s="5">
        <f>421.56</f>
        <v>421.56</v>
      </c>
    </row>
    <row r="38" spans="1:8" s="36" customFormat="1" ht="24" x14ac:dyDescent="0.2">
      <c r="A38" s="31"/>
      <c r="B38" s="31"/>
      <c r="C38" s="15" t="s">
        <v>14</v>
      </c>
      <c r="D38" s="16" t="s">
        <v>269</v>
      </c>
      <c r="E38" s="17">
        <f>E39</f>
        <v>0</v>
      </c>
      <c r="F38" s="17">
        <f>F39</f>
        <v>0</v>
      </c>
      <c r="G38" s="17" t="s">
        <v>15</v>
      </c>
      <c r="H38" s="17">
        <f>H39</f>
        <v>0</v>
      </c>
    </row>
    <row r="39" spans="1:8" s="36" customFormat="1" ht="12" x14ac:dyDescent="0.2">
      <c r="A39" s="31"/>
      <c r="B39" s="31"/>
      <c r="C39" s="2" t="s">
        <v>16</v>
      </c>
      <c r="D39" s="3" t="s">
        <v>270</v>
      </c>
      <c r="E39" s="4">
        <f>0</f>
        <v>0</v>
      </c>
      <c r="F39" s="4">
        <f>0</f>
        <v>0</v>
      </c>
      <c r="G39" s="4" t="s">
        <v>15</v>
      </c>
      <c r="H39" s="4">
        <f>0</f>
        <v>0</v>
      </c>
    </row>
    <row r="40" spans="1:8" s="36" customFormat="1" ht="12" x14ac:dyDescent="0.2">
      <c r="A40" s="31"/>
      <c r="B40" s="31"/>
      <c r="C40" s="15" t="s">
        <v>161</v>
      </c>
      <c r="D40" s="16" t="s">
        <v>271</v>
      </c>
      <c r="E40" s="17">
        <f>E41+E43+E45+E47</f>
        <v>99835.750000000015</v>
      </c>
      <c r="F40" s="17">
        <f>F41+F43+F45+F47</f>
        <v>54168</v>
      </c>
      <c r="G40" s="17" t="s">
        <v>502</v>
      </c>
      <c r="H40" s="17">
        <f>H41+H43+H45+H47</f>
        <v>54168</v>
      </c>
    </row>
    <row r="41" spans="1:8" s="36" customFormat="1" ht="24" x14ac:dyDescent="0.2">
      <c r="A41" s="31"/>
      <c r="B41" s="31"/>
      <c r="C41" s="2" t="s">
        <v>16</v>
      </c>
      <c r="D41" s="3" t="s">
        <v>272</v>
      </c>
      <c r="E41" s="4">
        <f>E42</f>
        <v>94637.440000000002</v>
      </c>
      <c r="F41" s="4">
        <f>F42</f>
        <v>52237.27</v>
      </c>
      <c r="G41" s="4" t="s">
        <v>503</v>
      </c>
      <c r="H41" s="4">
        <f>H42</f>
        <v>52237.27</v>
      </c>
    </row>
    <row r="42" spans="1:8" s="36" customFormat="1" ht="36" x14ac:dyDescent="0.2">
      <c r="A42" s="31"/>
      <c r="B42" s="31"/>
      <c r="C42" s="40" t="s">
        <v>54</v>
      </c>
      <c r="D42" s="43" t="s">
        <v>273</v>
      </c>
      <c r="E42" s="5">
        <f>94637.44</f>
        <v>94637.440000000002</v>
      </c>
      <c r="F42" s="5">
        <f>52237.27</f>
        <v>52237.27</v>
      </c>
      <c r="G42" s="5" t="s">
        <v>503</v>
      </c>
      <c r="H42" s="5">
        <f>52237.27</f>
        <v>52237.27</v>
      </c>
    </row>
    <row r="43" spans="1:8" s="36" customFormat="1" ht="24" x14ac:dyDescent="0.2">
      <c r="A43" s="31"/>
      <c r="B43" s="31"/>
      <c r="C43" s="2" t="s">
        <v>78</v>
      </c>
      <c r="D43" s="3" t="s">
        <v>274</v>
      </c>
      <c r="E43" s="4">
        <f>E44</f>
        <v>343.6</v>
      </c>
      <c r="F43" s="4">
        <f>F44</f>
        <v>136.5</v>
      </c>
      <c r="G43" s="4" t="s">
        <v>504</v>
      </c>
      <c r="H43" s="4">
        <f>H44</f>
        <v>136.5</v>
      </c>
    </row>
    <row r="44" spans="1:8" s="36" customFormat="1" ht="36" x14ac:dyDescent="0.2">
      <c r="A44" s="31"/>
      <c r="B44" s="31"/>
      <c r="C44" s="40" t="s">
        <v>80</v>
      </c>
      <c r="D44" s="43" t="s">
        <v>275</v>
      </c>
      <c r="E44" s="5">
        <f>343.6</f>
        <v>343.6</v>
      </c>
      <c r="F44" s="5">
        <f>136.5</f>
        <v>136.5</v>
      </c>
      <c r="G44" s="5" t="s">
        <v>504</v>
      </c>
      <c r="H44" s="5">
        <f>136.5</f>
        <v>136.5</v>
      </c>
    </row>
    <row r="45" spans="1:8" s="36" customFormat="1" ht="24" x14ac:dyDescent="0.2">
      <c r="A45" s="31"/>
      <c r="B45" s="31"/>
      <c r="C45" s="2" t="s">
        <v>82</v>
      </c>
      <c r="D45" s="3" t="s">
        <v>505</v>
      </c>
      <c r="E45" s="4">
        <f>E46</f>
        <v>4854.71</v>
      </c>
      <c r="F45" s="4">
        <f>F46</f>
        <v>1794.23</v>
      </c>
      <c r="G45" s="4" t="s">
        <v>506</v>
      </c>
      <c r="H45" s="4">
        <f>H46</f>
        <v>1794.23</v>
      </c>
    </row>
    <row r="46" spans="1:8" s="36" customFormat="1" ht="60" x14ac:dyDescent="0.2">
      <c r="A46" s="31"/>
      <c r="B46" s="31"/>
      <c r="C46" s="40" t="s">
        <v>366</v>
      </c>
      <c r="D46" s="43" t="s">
        <v>507</v>
      </c>
      <c r="E46" s="5">
        <f>4854.71</f>
        <v>4854.71</v>
      </c>
      <c r="F46" s="5">
        <f>1794.23</f>
        <v>1794.23</v>
      </c>
      <c r="G46" s="5" t="s">
        <v>506</v>
      </c>
      <c r="H46" s="5">
        <f>1794.23</f>
        <v>1794.23</v>
      </c>
    </row>
    <row r="47" spans="1:8" s="36" customFormat="1" ht="12" x14ac:dyDescent="0.2">
      <c r="A47" s="31"/>
      <c r="B47" s="31"/>
      <c r="C47" s="2" t="s">
        <v>276</v>
      </c>
      <c r="D47" s="3" t="s">
        <v>277</v>
      </c>
      <c r="E47" s="4">
        <f>0</f>
        <v>0</v>
      </c>
      <c r="F47" s="4">
        <f>0</f>
        <v>0</v>
      </c>
      <c r="G47" s="4" t="s">
        <v>15</v>
      </c>
      <c r="H47" s="4">
        <f>0</f>
        <v>0</v>
      </c>
    </row>
    <row r="48" spans="1:8" s="36" customFormat="1" ht="12" x14ac:dyDescent="0.2">
      <c r="A48" s="31"/>
      <c r="B48" s="31"/>
      <c r="C48" s="15" t="s">
        <v>278</v>
      </c>
      <c r="D48" s="16" t="s">
        <v>109</v>
      </c>
      <c r="E48" s="17">
        <f>E49</f>
        <v>17516.830000000002</v>
      </c>
      <c r="F48" s="17">
        <f>F49</f>
        <v>7420.03</v>
      </c>
      <c r="G48" s="17" t="s">
        <v>508</v>
      </c>
      <c r="H48" s="17">
        <f>H49</f>
        <v>7420.03</v>
      </c>
    </row>
    <row r="49" spans="1:8" s="36" customFormat="1" ht="24" x14ac:dyDescent="0.2">
      <c r="A49" s="31"/>
      <c r="B49" s="31"/>
      <c r="C49" s="2" t="s">
        <v>16</v>
      </c>
      <c r="D49" s="3" t="s">
        <v>110</v>
      </c>
      <c r="E49" s="4">
        <f>E50</f>
        <v>17516.830000000002</v>
      </c>
      <c r="F49" s="4">
        <f>F50</f>
        <v>7420.03</v>
      </c>
      <c r="G49" s="4" t="s">
        <v>508</v>
      </c>
      <c r="H49" s="4">
        <f>H50</f>
        <v>7420.03</v>
      </c>
    </row>
    <row r="50" spans="1:8" s="36" customFormat="1" ht="24" x14ac:dyDescent="0.2">
      <c r="A50" s="31"/>
      <c r="B50" s="31"/>
      <c r="C50" s="40" t="s">
        <v>54</v>
      </c>
      <c r="D50" s="43" t="s">
        <v>279</v>
      </c>
      <c r="E50" s="5">
        <f>17516.83</f>
        <v>17516.830000000002</v>
      </c>
      <c r="F50" s="5">
        <f>7420.03</f>
        <v>7420.03</v>
      </c>
      <c r="G50" s="5" t="s">
        <v>508</v>
      </c>
      <c r="H50" s="5">
        <f>7420.03</f>
        <v>7420.03</v>
      </c>
    </row>
    <row r="51" spans="1:8" s="36" customFormat="1" ht="15.75" x14ac:dyDescent="0.2">
      <c r="A51" s="32"/>
      <c r="B51" s="32"/>
      <c r="C51" s="51"/>
      <c r="D51" s="41" t="s">
        <v>6</v>
      </c>
      <c r="E51" s="1">
        <f>E15+E21+E29+E38+E40+E48</f>
        <v>286201.03000000003</v>
      </c>
      <c r="F51" s="1">
        <f>F15+F21+F29+F38+F40+F48</f>
        <v>142339.68</v>
      </c>
      <c r="G51" s="1" t="s">
        <v>509</v>
      </c>
      <c r="H51" s="1">
        <f>H15+H21+H29+H38+H40+H48</f>
        <v>142339.68</v>
      </c>
    </row>
    <row r="52" spans="1:8" s="36" customFormat="1" ht="12" x14ac:dyDescent="0.2">
      <c r="A52" s="23">
        <v>3</v>
      </c>
      <c r="B52" s="26" t="s">
        <v>511</v>
      </c>
      <c r="C52" s="15" t="s">
        <v>34</v>
      </c>
      <c r="D52" s="16" t="s">
        <v>438</v>
      </c>
      <c r="E52" s="17">
        <f>E53+E67+E71+E73+E75+E77</f>
        <v>2341876.5800800002</v>
      </c>
      <c r="F52" s="17">
        <f t="shared" ref="F52:H52" si="0">F53+F67+F71+F73+F75+F77</f>
        <v>1087520.6498799999</v>
      </c>
      <c r="G52" s="17" t="s">
        <v>738</v>
      </c>
      <c r="H52" s="17">
        <f t="shared" si="0"/>
        <v>1087520.6498799999</v>
      </c>
    </row>
    <row r="53" spans="1:8" s="36" customFormat="1" ht="24" x14ac:dyDescent="0.2">
      <c r="A53" s="24"/>
      <c r="B53" s="27"/>
      <c r="C53" s="2" t="s">
        <v>16</v>
      </c>
      <c r="D53" s="3" t="s">
        <v>439</v>
      </c>
      <c r="E53" s="4">
        <f>E54+E55+E56+E57+E58+E59+E60+E61+E62+E63+E64+E65+E66</f>
        <v>2173924.3484</v>
      </c>
      <c r="F53" s="4">
        <f>F54+F55+F56+F57+F58+F59+F60+F61+F62+F63+F64+F65+F66</f>
        <v>1018354.4074899999</v>
      </c>
      <c r="G53" s="4" t="s">
        <v>739</v>
      </c>
      <c r="H53" s="4">
        <f>H54+H55+H56+H57+H58+H59+H60+H61+H62+H63+H64+H65+H66</f>
        <v>1018354.4074899999</v>
      </c>
    </row>
    <row r="54" spans="1:8" s="36" customFormat="1" ht="156" x14ac:dyDescent="0.2">
      <c r="A54" s="24"/>
      <c r="B54" s="27"/>
      <c r="C54" s="40" t="s">
        <v>141</v>
      </c>
      <c r="D54" s="43" t="s">
        <v>513</v>
      </c>
      <c r="E54" s="5">
        <v>1668901</v>
      </c>
      <c r="F54" s="5">
        <f>786998.40872</f>
        <v>786998.40871999995</v>
      </c>
      <c r="G54" s="5" t="s">
        <v>740</v>
      </c>
      <c r="H54" s="5">
        <f>786998.40872</f>
        <v>786998.40871999995</v>
      </c>
    </row>
    <row r="55" spans="1:8" s="36" customFormat="1" ht="145.5" customHeight="1" x14ac:dyDescent="0.2">
      <c r="A55" s="24"/>
      <c r="B55" s="27"/>
      <c r="C55" s="40" t="s">
        <v>185</v>
      </c>
      <c r="D55" s="43" t="s">
        <v>516</v>
      </c>
      <c r="E55" s="5">
        <v>44789</v>
      </c>
      <c r="F55" s="5">
        <f>25377.76882</f>
        <v>25377.768820000001</v>
      </c>
      <c r="G55" s="5" t="s">
        <v>485</v>
      </c>
      <c r="H55" s="5">
        <f>25377.76882</f>
        <v>25377.768820000001</v>
      </c>
    </row>
    <row r="56" spans="1:8" s="36" customFormat="1" ht="162.75" customHeight="1" x14ac:dyDescent="0.2">
      <c r="A56" s="24"/>
      <c r="B56" s="27"/>
      <c r="C56" s="40" t="s">
        <v>40</v>
      </c>
      <c r="D56" s="43" t="s">
        <v>440</v>
      </c>
      <c r="E56" s="5">
        <v>31951</v>
      </c>
      <c r="F56" s="5">
        <v>21359.31</v>
      </c>
      <c r="G56" s="5" t="s">
        <v>736</v>
      </c>
      <c r="H56" s="5">
        <v>21359.31</v>
      </c>
    </row>
    <row r="57" spans="1:8" s="36" customFormat="1" ht="60" x14ac:dyDescent="0.2">
      <c r="A57" s="24"/>
      <c r="B57" s="27"/>
      <c r="C57" s="40" t="s">
        <v>188</v>
      </c>
      <c r="D57" s="43" t="s">
        <v>441</v>
      </c>
      <c r="E57" s="5">
        <v>37814</v>
      </c>
      <c r="F57" s="5">
        <f>15351.9116</f>
        <v>15351.911599999999</v>
      </c>
      <c r="G57" s="5" t="s">
        <v>741</v>
      </c>
      <c r="H57" s="5">
        <f>15351.9116</f>
        <v>15351.911599999999</v>
      </c>
    </row>
    <row r="58" spans="1:8" s="36" customFormat="1" ht="36" x14ac:dyDescent="0.2">
      <c r="A58" s="24"/>
      <c r="B58" s="27"/>
      <c r="C58" s="40" t="s">
        <v>442</v>
      </c>
      <c r="D58" s="43" t="s">
        <v>517</v>
      </c>
      <c r="E58" s="5">
        <v>4050</v>
      </c>
      <c r="F58" s="5">
        <v>400</v>
      </c>
      <c r="G58" s="5" t="s">
        <v>742</v>
      </c>
      <c r="H58" s="5">
        <v>400</v>
      </c>
    </row>
    <row r="59" spans="1:8" s="36" customFormat="1" ht="36" x14ac:dyDescent="0.2">
      <c r="A59" s="24"/>
      <c r="B59" s="27"/>
      <c r="C59" s="40" t="s">
        <v>61</v>
      </c>
      <c r="D59" s="43" t="s">
        <v>447</v>
      </c>
      <c r="E59" s="5">
        <v>128553.17539999999</v>
      </c>
      <c r="F59" s="5">
        <v>54794.426899999999</v>
      </c>
      <c r="G59" s="5" t="s">
        <v>743</v>
      </c>
      <c r="H59" s="5">
        <v>54794.426899999999</v>
      </c>
    </row>
    <row r="60" spans="1:8" s="36" customFormat="1" ht="24" x14ac:dyDescent="0.2">
      <c r="A60" s="24"/>
      <c r="B60" s="27"/>
      <c r="C60" s="40" t="s">
        <v>63</v>
      </c>
      <c r="D60" s="43" t="s">
        <v>448</v>
      </c>
      <c r="E60" s="5">
        <v>3158.8310000000001</v>
      </c>
      <c r="F60" s="5">
        <v>711.29780000000005</v>
      </c>
      <c r="G60" s="5" t="s">
        <v>744</v>
      </c>
      <c r="H60" s="5">
        <v>711.29780000000005</v>
      </c>
    </row>
    <row r="61" spans="1:8" s="36" customFormat="1" ht="24" x14ac:dyDescent="0.2">
      <c r="A61" s="24"/>
      <c r="B61" s="27"/>
      <c r="C61" s="40" t="s">
        <v>192</v>
      </c>
      <c r="D61" s="43" t="s">
        <v>449</v>
      </c>
      <c r="E61" s="5">
        <v>25132.175999999999</v>
      </c>
      <c r="F61" s="5">
        <v>10778.255999999999</v>
      </c>
      <c r="G61" s="5" t="s">
        <v>670</v>
      </c>
      <c r="H61" s="5">
        <v>10778.255999999999</v>
      </c>
    </row>
    <row r="62" spans="1:8" s="36" customFormat="1" ht="60" x14ac:dyDescent="0.2">
      <c r="A62" s="24"/>
      <c r="B62" s="27"/>
      <c r="C62" s="40" t="s">
        <v>45</v>
      </c>
      <c r="D62" s="43" t="s">
        <v>443</v>
      </c>
      <c r="E62" s="5">
        <v>173166.93599999999</v>
      </c>
      <c r="F62" s="5">
        <v>81190.853000000003</v>
      </c>
      <c r="G62" s="5" t="s">
        <v>739</v>
      </c>
      <c r="H62" s="5">
        <v>81190.853000000003</v>
      </c>
    </row>
    <row r="63" spans="1:8" s="36" customFormat="1" ht="36" x14ac:dyDescent="0.2">
      <c r="A63" s="24"/>
      <c r="B63" s="27"/>
      <c r="C63" s="40" t="s">
        <v>47</v>
      </c>
      <c r="D63" s="43" t="s">
        <v>518</v>
      </c>
      <c r="E63" s="5">
        <v>8231.7219999999998</v>
      </c>
      <c r="F63" s="5">
        <v>176.68861000000001</v>
      </c>
      <c r="G63" s="5" t="s">
        <v>745</v>
      </c>
      <c r="H63" s="5">
        <v>176.68861000000001</v>
      </c>
    </row>
    <row r="64" spans="1:8" s="36" customFormat="1" ht="24" x14ac:dyDescent="0.2">
      <c r="A64" s="24"/>
      <c r="B64" s="27"/>
      <c r="C64" s="40" t="s">
        <v>519</v>
      </c>
      <c r="D64" s="43" t="s">
        <v>444</v>
      </c>
      <c r="E64" s="5">
        <v>40493.184000000001</v>
      </c>
      <c r="F64" s="5">
        <v>15941.904</v>
      </c>
      <c r="G64" s="5" t="s">
        <v>746</v>
      </c>
      <c r="H64" s="5">
        <v>15941.904</v>
      </c>
    </row>
    <row r="65" spans="1:8" s="36" customFormat="1" ht="24" x14ac:dyDescent="0.2">
      <c r="A65" s="24"/>
      <c r="B65" s="27"/>
      <c r="C65" s="40" t="s">
        <v>520</v>
      </c>
      <c r="D65" s="43" t="s">
        <v>445</v>
      </c>
      <c r="E65" s="5">
        <v>300</v>
      </c>
      <c r="F65" s="5">
        <v>0</v>
      </c>
      <c r="G65" s="5" t="s">
        <v>512</v>
      </c>
      <c r="H65" s="5">
        <v>0</v>
      </c>
    </row>
    <row r="66" spans="1:8" s="36" customFormat="1" ht="12" x14ac:dyDescent="0.2">
      <c r="A66" s="24"/>
      <c r="B66" s="27"/>
      <c r="C66" s="40" t="s">
        <v>521</v>
      </c>
      <c r="D66" s="43" t="s">
        <v>446</v>
      </c>
      <c r="E66" s="5">
        <v>7383.3239999999996</v>
      </c>
      <c r="F66" s="5">
        <v>5273.5820400000002</v>
      </c>
      <c r="G66" s="5" t="s">
        <v>747</v>
      </c>
      <c r="H66" s="5">
        <v>5273.5820400000002</v>
      </c>
    </row>
    <row r="67" spans="1:8" s="36" customFormat="1" ht="60" x14ac:dyDescent="0.2">
      <c r="A67" s="24"/>
      <c r="B67" s="27"/>
      <c r="C67" s="2" t="s">
        <v>13</v>
      </c>
      <c r="D67" s="3" t="s">
        <v>450</v>
      </c>
      <c r="E67" s="4">
        <f>E68+E69+E70</f>
        <v>104753.65668</v>
      </c>
      <c r="F67" s="4">
        <f>F68+F69+F70</f>
        <v>48106.33</v>
      </c>
      <c r="G67" s="4" t="s">
        <v>748</v>
      </c>
      <c r="H67" s="4">
        <f>H68+H69+H70</f>
        <v>48106.33</v>
      </c>
    </row>
    <row r="68" spans="1:8" s="36" customFormat="1" ht="36" x14ac:dyDescent="0.2">
      <c r="A68" s="24"/>
      <c r="B68" s="27"/>
      <c r="C68" s="40" t="s">
        <v>451</v>
      </c>
      <c r="D68" s="43" t="s">
        <v>452</v>
      </c>
      <c r="E68" s="5">
        <v>69773.65668</v>
      </c>
      <c r="F68" s="5">
        <v>30095.268</v>
      </c>
      <c r="G68" s="5" t="s">
        <v>640</v>
      </c>
      <c r="H68" s="5">
        <v>30095.268</v>
      </c>
    </row>
    <row r="69" spans="1:8" s="36" customFormat="1" ht="60" x14ac:dyDescent="0.2">
      <c r="A69" s="24"/>
      <c r="B69" s="27"/>
      <c r="C69" s="40" t="s">
        <v>453</v>
      </c>
      <c r="D69" s="43" t="s">
        <v>454</v>
      </c>
      <c r="E69" s="5">
        <v>32516</v>
      </c>
      <c r="F69" s="5">
        <v>17336.952000000001</v>
      </c>
      <c r="G69" s="5" t="s">
        <v>749</v>
      </c>
      <c r="H69" s="5">
        <v>17336.952000000001</v>
      </c>
    </row>
    <row r="70" spans="1:8" s="36" customFormat="1" ht="48" x14ac:dyDescent="0.2">
      <c r="A70" s="24"/>
      <c r="B70" s="27"/>
      <c r="C70" s="40" t="s">
        <v>455</v>
      </c>
      <c r="D70" s="43" t="s">
        <v>456</v>
      </c>
      <c r="E70" s="5">
        <v>2464</v>
      </c>
      <c r="F70" s="5">
        <v>674.11</v>
      </c>
      <c r="G70" s="5" t="s">
        <v>750</v>
      </c>
      <c r="H70" s="5">
        <v>674.11</v>
      </c>
    </row>
    <row r="71" spans="1:8" s="36" customFormat="1" ht="12" x14ac:dyDescent="0.2">
      <c r="A71" s="24"/>
      <c r="B71" s="27"/>
      <c r="C71" s="2" t="s">
        <v>68</v>
      </c>
      <c r="D71" s="3" t="s">
        <v>457</v>
      </c>
      <c r="E71" s="4">
        <f>E72</f>
        <v>10376.575000000001</v>
      </c>
      <c r="F71" s="4">
        <f>F72</f>
        <v>3002.90814</v>
      </c>
      <c r="G71" s="4" t="s">
        <v>751</v>
      </c>
      <c r="H71" s="4">
        <f>H72</f>
        <v>3002.90814</v>
      </c>
    </row>
    <row r="72" spans="1:8" s="36" customFormat="1" ht="36" x14ac:dyDescent="0.2">
      <c r="A72" s="24"/>
      <c r="B72" s="27"/>
      <c r="C72" s="40" t="s">
        <v>73</v>
      </c>
      <c r="D72" s="43" t="s">
        <v>458</v>
      </c>
      <c r="E72" s="5">
        <v>10376.575000000001</v>
      </c>
      <c r="F72" s="5">
        <v>3002.90814</v>
      </c>
      <c r="G72" s="5" t="s">
        <v>751</v>
      </c>
      <c r="H72" s="5">
        <v>3002.90814</v>
      </c>
    </row>
    <row r="73" spans="1:8" s="36" customFormat="1" ht="60" x14ac:dyDescent="0.2">
      <c r="A73" s="24"/>
      <c r="B73" s="27"/>
      <c r="C73" s="2" t="s">
        <v>78</v>
      </c>
      <c r="D73" s="3" t="s">
        <v>459</v>
      </c>
      <c r="E73" s="4">
        <f>E74</f>
        <v>5935</v>
      </c>
      <c r="F73" s="4">
        <f>F74</f>
        <v>1211.54727</v>
      </c>
      <c r="G73" s="4" t="s">
        <v>752</v>
      </c>
      <c r="H73" s="4">
        <f>H74</f>
        <v>1211.54727</v>
      </c>
    </row>
    <row r="74" spans="1:8" s="36" customFormat="1" ht="72" x14ac:dyDescent="0.2">
      <c r="A74" s="24"/>
      <c r="B74" s="27"/>
      <c r="C74" s="40" t="s">
        <v>129</v>
      </c>
      <c r="D74" s="43" t="s">
        <v>522</v>
      </c>
      <c r="E74" s="5">
        <v>5935</v>
      </c>
      <c r="F74" s="5">
        <v>1211.54727</v>
      </c>
      <c r="G74" s="5" t="s">
        <v>752</v>
      </c>
      <c r="H74" s="5">
        <v>1211.54727</v>
      </c>
    </row>
    <row r="75" spans="1:8" s="36" customFormat="1" ht="24" x14ac:dyDescent="0.2">
      <c r="A75" s="24"/>
      <c r="B75" s="27"/>
      <c r="C75" s="2" t="s">
        <v>462</v>
      </c>
      <c r="D75" s="3" t="s">
        <v>463</v>
      </c>
      <c r="E75" s="4">
        <f>E76</f>
        <v>4188</v>
      </c>
      <c r="F75" s="4">
        <f>F76</f>
        <v>2443</v>
      </c>
      <c r="G75" s="4" t="s">
        <v>753</v>
      </c>
      <c r="H75" s="4">
        <f>H76</f>
        <v>2443</v>
      </c>
    </row>
    <row r="76" spans="1:8" s="36" customFormat="1" ht="204" x14ac:dyDescent="0.2">
      <c r="A76" s="24"/>
      <c r="B76" s="27"/>
      <c r="C76" s="40" t="s">
        <v>464</v>
      </c>
      <c r="D76" s="43" t="s">
        <v>465</v>
      </c>
      <c r="E76" s="5">
        <v>4188</v>
      </c>
      <c r="F76" s="5">
        <v>2443</v>
      </c>
      <c r="G76" s="5" t="s">
        <v>753</v>
      </c>
      <c r="H76" s="5">
        <v>2443</v>
      </c>
    </row>
    <row r="77" spans="1:8" s="36" customFormat="1" ht="12" x14ac:dyDescent="0.2">
      <c r="A77" s="24"/>
      <c r="B77" s="27"/>
      <c r="C77" s="2" t="s">
        <v>466</v>
      </c>
      <c r="D77" s="3" t="s">
        <v>467</v>
      </c>
      <c r="E77" s="4">
        <f>E78</f>
        <v>42699</v>
      </c>
      <c r="F77" s="4">
        <f>F78</f>
        <v>14402.456980000001</v>
      </c>
      <c r="G77" s="4" t="s">
        <v>754</v>
      </c>
      <c r="H77" s="4">
        <f>H78</f>
        <v>14402.456980000001</v>
      </c>
    </row>
    <row r="78" spans="1:8" s="36" customFormat="1" ht="108" x14ac:dyDescent="0.2">
      <c r="A78" s="24"/>
      <c r="B78" s="27"/>
      <c r="C78" s="40" t="s">
        <v>468</v>
      </c>
      <c r="D78" s="43" t="s">
        <v>469</v>
      </c>
      <c r="E78" s="5">
        <v>42699</v>
      </c>
      <c r="F78" s="5">
        <v>14402.456980000001</v>
      </c>
      <c r="G78" s="5" t="s">
        <v>754</v>
      </c>
      <c r="H78" s="5">
        <v>14402.456980000001</v>
      </c>
    </row>
    <row r="79" spans="1:8" s="36" customFormat="1" ht="24" x14ac:dyDescent="0.2">
      <c r="A79" s="24"/>
      <c r="B79" s="27"/>
      <c r="C79" s="15" t="s">
        <v>51</v>
      </c>
      <c r="D79" s="16" t="s">
        <v>470</v>
      </c>
      <c r="E79" s="17">
        <f>E80+E84+E86+E88+E90</f>
        <v>100767.35784000001</v>
      </c>
      <c r="F79" s="17">
        <f>F80+F84+F86+F88+F90</f>
        <v>42646.801200000002</v>
      </c>
      <c r="G79" s="17" t="s">
        <v>508</v>
      </c>
      <c r="H79" s="17">
        <f>H80+H84+H86+H88+H90</f>
        <v>42646.801200000002</v>
      </c>
    </row>
    <row r="80" spans="1:8" s="36" customFormat="1" ht="24" x14ac:dyDescent="0.2">
      <c r="A80" s="24"/>
      <c r="B80" s="27"/>
      <c r="C80" s="2" t="s">
        <v>13</v>
      </c>
      <c r="D80" s="3" t="s">
        <v>471</v>
      </c>
      <c r="E80" s="4">
        <f>E81+E82+E83</f>
        <v>80531.408760000006</v>
      </c>
      <c r="F80" s="4">
        <f>F81+F82+F83</f>
        <v>42339.923020000002</v>
      </c>
      <c r="G80" s="4" t="s">
        <v>755</v>
      </c>
      <c r="H80" s="4">
        <f>H81+H82+H83</f>
        <v>42339.923020000002</v>
      </c>
    </row>
    <row r="81" spans="1:8" s="36" customFormat="1" ht="36" x14ac:dyDescent="0.2">
      <c r="A81" s="24"/>
      <c r="B81" s="27"/>
      <c r="C81" s="40" t="s">
        <v>98</v>
      </c>
      <c r="D81" s="43" t="s">
        <v>472</v>
      </c>
      <c r="E81" s="5">
        <v>74121.900760000004</v>
      </c>
      <c r="F81" s="5">
        <v>39643.547019999998</v>
      </c>
      <c r="G81" s="5" t="s">
        <v>756</v>
      </c>
      <c r="H81" s="5">
        <v>39643.547019999998</v>
      </c>
    </row>
    <row r="82" spans="1:8" s="36" customFormat="1" ht="36" x14ac:dyDescent="0.2">
      <c r="A82" s="24"/>
      <c r="B82" s="27"/>
      <c r="C82" s="40" t="s">
        <v>118</v>
      </c>
      <c r="D82" s="43" t="s">
        <v>473</v>
      </c>
      <c r="E82" s="5">
        <v>155.30000000000001</v>
      </c>
      <c r="F82" s="5">
        <v>99</v>
      </c>
      <c r="G82" s="5" t="s">
        <v>757</v>
      </c>
      <c r="H82" s="5">
        <v>99</v>
      </c>
    </row>
    <row r="83" spans="1:8" s="36" customFormat="1" ht="24" x14ac:dyDescent="0.2">
      <c r="A83" s="24"/>
      <c r="B83" s="27"/>
      <c r="C83" s="40" t="s">
        <v>169</v>
      </c>
      <c r="D83" s="43" t="s">
        <v>474</v>
      </c>
      <c r="E83" s="5">
        <v>6254.2079999999996</v>
      </c>
      <c r="F83" s="5">
        <v>2597.3760000000002</v>
      </c>
      <c r="G83" s="5" t="s">
        <v>758</v>
      </c>
      <c r="H83" s="5">
        <v>2597.3760000000002</v>
      </c>
    </row>
    <row r="84" spans="1:8" s="36" customFormat="1" ht="36" x14ac:dyDescent="0.2">
      <c r="A84" s="24"/>
      <c r="B84" s="27"/>
      <c r="C84" s="2" t="s">
        <v>78</v>
      </c>
      <c r="D84" s="3" t="s">
        <v>475</v>
      </c>
      <c r="E84" s="4">
        <f>E85</f>
        <v>18332.18</v>
      </c>
      <c r="F84" s="4">
        <f>F85</f>
        <v>0</v>
      </c>
      <c r="G84" s="4" t="s">
        <v>512</v>
      </c>
      <c r="H84" s="4">
        <f>H85</f>
        <v>0</v>
      </c>
    </row>
    <row r="85" spans="1:8" s="36" customFormat="1" ht="36" x14ac:dyDescent="0.2">
      <c r="A85" s="24"/>
      <c r="B85" s="27"/>
      <c r="C85" s="40" t="s">
        <v>264</v>
      </c>
      <c r="D85" s="43" t="s">
        <v>476</v>
      </c>
      <c r="E85" s="5">
        <v>18332.18</v>
      </c>
      <c r="F85" s="5">
        <v>0</v>
      </c>
      <c r="G85" s="5" t="s">
        <v>512</v>
      </c>
      <c r="H85" s="5">
        <v>0</v>
      </c>
    </row>
    <row r="86" spans="1:8" s="36" customFormat="1" ht="12" x14ac:dyDescent="0.2">
      <c r="A86" s="24"/>
      <c r="B86" s="27"/>
      <c r="C86" s="2" t="s">
        <v>82</v>
      </c>
      <c r="D86" s="3" t="s">
        <v>457</v>
      </c>
      <c r="E86" s="4">
        <f>E87</f>
        <v>817.56</v>
      </c>
      <c r="F86" s="4">
        <f>F87</f>
        <v>223.49</v>
      </c>
      <c r="G86" s="4" t="s">
        <v>750</v>
      </c>
      <c r="H86" s="4">
        <f>H87</f>
        <v>223.49</v>
      </c>
    </row>
    <row r="87" spans="1:8" s="36" customFormat="1" ht="36" x14ac:dyDescent="0.2">
      <c r="A87" s="24"/>
      <c r="B87" s="27"/>
      <c r="C87" s="40" t="s">
        <v>366</v>
      </c>
      <c r="D87" s="43" t="s">
        <v>477</v>
      </c>
      <c r="E87" s="5">
        <v>817.56</v>
      </c>
      <c r="F87" s="5">
        <v>223.49</v>
      </c>
      <c r="G87" s="5" t="s">
        <v>750</v>
      </c>
      <c r="H87" s="5">
        <v>223.49</v>
      </c>
    </row>
    <row r="88" spans="1:8" s="36" customFormat="1" ht="12" x14ac:dyDescent="0.2">
      <c r="A88" s="24"/>
      <c r="B88" s="27"/>
      <c r="C88" s="2" t="s">
        <v>523</v>
      </c>
      <c r="D88" s="3" t="s">
        <v>524</v>
      </c>
      <c r="E88" s="4">
        <f>E89</f>
        <v>1086.2090800000001</v>
      </c>
      <c r="F88" s="4">
        <f>F89</f>
        <v>83.388180000000006</v>
      </c>
      <c r="G88" s="4" t="s">
        <v>759</v>
      </c>
      <c r="H88" s="4">
        <f>H89</f>
        <v>83.388180000000006</v>
      </c>
    </row>
    <row r="89" spans="1:8" s="36" customFormat="1" ht="36" x14ac:dyDescent="0.2">
      <c r="A89" s="24"/>
      <c r="B89" s="27"/>
      <c r="C89" s="40" t="s">
        <v>525</v>
      </c>
      <c r="D89" s="43" t="s">
        <v>526</v>
      </c>
      <c r="E89" s="5">
        <v>1086.2090800000001</v>
      </c>
      <c r="F89" s="5">
        <v>83.388180000000006</v>
      </c>
      <c r="G89" s="5" t="s">
        <v>759</v>
      </c>
      <c r="H89" s="5">
        <v>83.388180000000006</v>
      </c>
    </row>
    <row r="90" spans="1:8" s="36" customFormat="1" ht="24" x14ac:dyDescent="0.2">
      <c r="A90" s="24"/>
      <c r="B90" s="27"/>
      <c r="C90" s="2" t="s">
        <v>462</v>
      </c>
      <c r="D90" s="3" t="s">
        <v>463</v>
      </c>
      <c r="E90" s="4">
        <f>E91</f>
        <v>0</v>
      </c>
      <c r="F90" s="4">
        <f>F91</f>
        <v>0</v>
      </c>
      <c r="G90" s="4" t="s">
        <v>15</v>
      </c>
      <c r="H90" s="4">
        <f>H91</f>
        <v>0</v>
      </c>
    </row>
    <row r="91" spans="1:8" s="36" customFormat="1" ht="48" x14ac:dyDescent="0.2">
      <c r="A91" s="24"/>
      <c r="B91" s="27"/>
      <c r="C91" s="40" t="s">
        <v>464</v>
      </c>
      <c r="D91" s="43" t="s">
        <v>478</v>
      </c>
      <c r="E91" s="5">
        <v>0</v>
      </c>
      <c r="F91" s="5">
        <v>0</v>
      </c>
      <c r="G91" s="5" t="s">
        <v>15</v>
      </c>
      <c r="H91" s="5">
        <v>0</v>
      </c>
    </row>
    <row r="92" spans="1:8" s="36" customFormat="1" ht="12" x14ac:dyDescent="0.2">
      <c r="A92" s="24"/>
      <c r="B92" s="27"/>
      <c r="C92" s="15" t="s">
        <v>113</v>
      </c>
      <c r="D92" s="16" t="s">
        <v>109</v>
      </c>
      <c r="E92" s="17">
        <f>E93</f>
        <v>35034.355800000005</v>
      </c>
      <c r="F92" s="17">
        <f>F93</f>
        <v>16806.631869999997</v>
      </c>
      <c r="G92" s="17" t="s">
        <v>760</v>
      </c>
      <c r="H92" s="17">
        <f>H93</f>
        <v>16806.631869999997</v>
      </c>
    </row>
    <row r="93" spans="1:8" s="36" customFormat="1" ht="24" x14ac:dyDescent="0.2">
      <c r="A93" s="24"/>
      <c r="B93" s="27"/>
      <c r="C93" s="2" t="s">
        <v>16</v>
      </c>
      <c r="D93" s="3" t="s">
        <v>110</v>
      </c>
      <c r="E93" s="4">
        <f>E94+E95</f>
        <v>35034.355800000005</v>
      </c>
      <c r="F93" s="4">
        <f>F94+F95</f>
        <v>16806.631869999997</v>
      </c>
      <c r="G93" s="4" t="s">
        <v>760</v>
      </c>
      <c r="H93" s="4">
        <f>H94+H95</f>
        <v>16806.631869999997</v>
      </c>
    </row>
    <row r="94" spans="1:8" s="36" customFormat="1" ht="24" x14ac:dyDescent="0.2">
      <c r="A94" s="24"/>
      <c r="B94" s="27"/>
      <c r="C94" s="40" t="s">
        <v>54</v>
      </c>
      <c r="D94" s="43" t="s">
        <v>479</v>
      </c>
      <c r="E94" s="5">
        <v>20621.686040000001</v>
      </c>
      <c r="F94" s="5">
        <v>9879.3197299999993</v>
      </c>
      <c r="G94" s="5" t="s">
        <v>760</v>
      </c>
      <c r="H94" s="5">
        <v>9879.3197299999993</v>
      </c>
    </row>
    <row r="95" spans="1:8" s="36" customFormat="1" ht="48" x14ac:dyDescent="0.2">
      <c r="A95" s="24"/>
      <c r="B95" s="27"/>
      <c r="C95" s="40" t="s">
        <v>55</v>
      </c>
      <c r="D95" s="43" t="s">
        <v>480</v>
      </c>
      <c r="E95" s="5">
        <v>14412.669760000001</v>
      </c>
      <c r="F95" s="5">
        <v>6927.31214</v>
      </c>
      <c r="G95" s="5" t="s">
        <v>761</v>
      </c>
      <c r="H95" s="5">
        <v>6927.31214</v>
      </c>
    </row>
    <row r="96" spans="1:8" s="36" customFormat="1" ht="15.75" x14ac:dyDescent="0.2">
      <c r="A96" s="24"/>
      <c r="B96" s="27"/>
      <c r="C96" s="51"/>
      <c r="D96" s="41" t="s">
        <v>6</v>
      </c>
      <c r="E96" s="42">
        <f>E52+E79+E92</f>
        <v>2477678.2937200004</v>
      </c>
      <c r="F96" s="42">
        <f>F52+F79+F92</f>
        <v>1146974.08295</v>
      </c>
      <c r="G96" s="42" t="s">
        <v>737</v>
      </c>
      <c r="H96" s="42">
        <f>H52+H79+H92</f>
        <v>1146974.08295</v>
      </c>
    </row>
    <row r="97" spans="1:8" s="36" customFormat="1" ht="12" x14ac:dyDescent="0.2">
      <c r="A97" s="23">
        <v>4</v>
      </c>
      <c r="B97" s="26" t="s">
        <v>7</v>
      </c>
      <c r="C97" s="15" t="s">
        <v>34</v>
      </c>
      <c r="D97" s="16" t="s">
        <v>280</v>
      </c>
      <c r="E97" s="17">
        <f>E98+E104+E106</f>
        <v>13265.4</v>
      </c>
      <c r="F97" s="17">
        <f>F98+F104+F106</f>
        <v>3520.9629999999997</v>
      </c>
      <c r="G97" s="17" t="s">
        <v>527</v>
      </c>
      <c r="H97" s="17">
        <v>3520.96</v>
      </c>
    </row>
    <row r="98" spans="1:8" s="36" customFormat="1" ht="24" x14ac:dyDescent="0.2">
      <c r="A98" s="24"/>
      <c r="B98" s="27"/>
      <c r="C98" s="2" t="s">
        <v>281</v>
      </c>
      <c r="D98" s="3" t="s">
        <v>282</v>
      </c>
      <c r="E98" s="4">
        <f>E99+E100+E101+E102+E103</f>
        <v>4395</v>
      </c>
      <c r="F98" s="4">
        <f>F99+F100+F101+F102+F103</f>
        <v>459.72</v>
      </c>
      <c r="G98" s="4" t="s">
        <v>528</v>
      </c>
      <c r="H98" s="4">
        <v>459.72</v>
      </c>
    </row>
    <row r="99" spans="1:8" s="36" customFormat="1" ht="24" x14ac:dyDescent="0.2">
      <c r="A99" s="24"/>
      <c r="B99" s="27"/>
      <c r="C99" s="40" t="s">
        <v>283</v>
      </c>
      <c r="D99" s="43" t="s">
        <v>284</v>
      </c>
      <c r="E99" s="5">
        <v>4395</v>
      </c>
      <c r="F99" s="5">
        <v>459.72</v>
      </c>
      <c r="G99" s="5" t="s">
        <v>528</v>
      </c>
      <c r="H99" s="5">
        <v>459.72</v>
      </c>
    </row>
    <row r="100" spans="1:8" s="36" customFormat="1" ht="48" x14ac:dyDescent="0.2">
      <c r="A100" s="24"/>
      <c r="B100" s="27"/>
      <c r="C100" s="40" t="s">
        <v>285</v>
      </c>
      <c r="D100" s="43" t="s">
        <v>286</v>
      </c>
      <c r="E100" s="5">
        <v>0</v>
      </c>
      <c r="F100" s="5">
        <v>0</v>
      </c>
      <c r="G100" s="5" t="s">
        <v>15</v>
      </c>
      <c r="H100" s="5">
        <v>0</v>
      </c>
    </row>
    <row r="101" spans="1:8" s="36" customFormat="1" ht="36" x14ac:dyDescent="0.2">
      <c r="A101" s="24"/>
      <c r="B101" s="27"/>
      <c r="C101" s="40" t="s">
        <v>287</v>
      </c>
      <c r="D101" s="43" t="s">
        <v>288</v>
      </c>
      <c r="E101" s="5">
        <v>0</v>
      </c>
      <c r="F101" s="5">
        <v>0</v>
      </c>
      <c r="G101" s="5" t="s">
        <v>15</v>
      </c>
      <c r="H101" s="5">
        <v>441.72</v>
      </c>
    </row>
    <row r="102" spans="1:8" s="36" customFormat="1" ht="72" x14ac:dyDescent="0.2">
      <c r="A102" s="24"/>
      <c r="B102" s="27"/>
      <c r="C102" s="40" t="s">
        <v>289</v>
      </c>
      <c r="D102" s="43" t="s">
        <v>290</v>
      </c>
      <c r="E102" s="5">
        <v>0</v>
      </c>
      <c r="F102" s="5">
        <v>0</v>
      </c>
      <c r="G102" s="5" t="s">
        <v>15</v>
      </c>
      <c r="H102" s="5">
        <v>0</v>
      </c>
    </row>
    <row r="103" spans="1:8" s="36" customFormat="1" ht="108" x14ac:dyDescent="0.2">
      <c r="A103" s="24"/>
      <c r="B103" s="27"/>
      <c r="C103" s="40" t="s">
        <v>291</v>
      </c>
      <c r="D103" s="43" t="s">
        <v>292</v>
      </c>
      <c r="E103" s="5">
        <v>0</v>
      </c>
      <c r="F103" s="5">
        <v>0</v>
      </c>
      <c r="G103" s="5" t="s">
        <v>15</v>
      </c>
      <c r="H103" s="5">
        <v>18</v>
      </c>
    </row>
    <row r="104" spans="1:8" s="36" customFormat="1" ht="36" x14ac:dyDescent="0.2">
      <c r="A104" s="24"/>
      <c r="B104" s="27"/>
      <c r="C104" s="2" t="s">
        <v>293</v>
      </c>
      <c r="D104" s="3" t="s">
        <v>294</v>
      </c>
      <c r="E104" s="4">
        <f>E105</f>
        <v>8870.4</v>
      </c>
      <c r="F104" s="4">
        <f>F105</f>
        <v>3061.2429999999999</v>
      </c>
      <c r="G104" s="4" t="s">
        <v>529</v>
      </c>
      <c r="H104" s="4">
        <v>3061.24</v>
      </c>
    </row>
    <row r="105" spans="1:8" s="36" customFormat="1" ht="36" x14ac:dyDescent="0.2">
      <c r="A105" s="24"/>
      <c r="B105" s="27"/>
      <c r="C105" s="40" t="s">
        <v>295</v>
      </c>
      <c r="D105" s="43" t="s">
        <v>296</v>
      </c>
      <c r="E105" s="5">
        <v>8870.4</v>
      </c>
      <c r="F105" s="5">
        <v>3061.2429999999999</v>
      </c>
      <c r="G105" s="5" t="s">
        <v>529</v>
      </c>
      <c r="H105" s="5">
        <v>3061.24</v>
      </c>
    </row>
    <row r="106" spans="1:8" s="36" customFormat="1" ht="24" x14ac:dyDescent="0.2">
      <c r="A106" s="24"/>
      <c r="B106" s="27"/>
      <c r="C106" s="2" t="s">
        <v>297</v>
      </c>
      <c r="D106" s="3" t="s">
        <v>298</v>
      </c>
      <c r="E106" s="4">
        <v>0</v>
      </c>
      <c r="F106" s="4">
        <v>0</v>
      </c>
      <c r="G106" s="4" t="s">
        <v>15</v>
      </c>
      <c r="H106" s="4">
        <v>0</v>
      </c>
    </row>
    <row r="107" spans="1:8" s="36" customFormat="1" ht="12" x14ac:dyDescent="0.2">
      <c r="A107" s="24"/>
      <c r="B107" s="27"/>
      <c r="C107" s="15" t="s">
        <v>51</v>
      </c>
      <c r="D107" s="16" t="s">
        <v>299</v>
      </c>
      <c r="E107" s="17">
        <f>E108</f>
        <v>22745</v>
      </c>
      <c r="F107" s="17">
        <f>F108</f>
        <v>0</v>
      </c>
      <c r="G107" s="17" t="s">
        <v>512</v>
      </c>
      <c r="H107" s="17">
        <v>0</v>
      </c>
    </row>
    <row r="108" spans="1:8" s="36" customFormat="1" ht="24" x14ac:dyDescent="0.2">
      <c r="A108" s="24"/>
      <c r="B108" s="27"/>
      <c r="C108" s="2" t="s">
        <v>68</v>
      </c>
      <c r="D108" s="3" t="s">
        <v>300</v>
      </c>
      <c r="E108" s="4">
        <f>E109+E110</f>
        <v>22745</v>
      </c>
      <c r="F108" s="4">
        <f>F109+F110</f>
        <v>0</v>
      </c>
      <c r="G108" s="4" t="s">
        <v>512</v>
      </c>
      <c r="H108" s="4">
        <v>0</v>
      </c>
    </row>
    <row r="109" spans="1:8" s="36" customFormat="1" ht="24" x14ac:dyDescent="0.2">
      <c r="A109" s="24"/>
      <c r="B109" s="27"/>
      <c r="C109" s="40" t="s">
        <v>73</v>
      </c>
      <c r="D109" s="43" t="s">
        <v>300</v>
      </c>
      <c r="E109" s="5">
        <v>22745</v>
      </c>
      <c r="F109" s="5">
        <v>0</v>
      </c>
      <c r="G109" s="5" t="s">
        <v>512</v>
      </c>
      <c r="H109" s="5">
        <v>0</v>
      </c>
    </row>
    <row r="110" spans="1:8" s="36" customFormat="1" ht="48" x14ac:dyDescent="0.2">
      <c r="A110" s="24"/>
      <c r="B110" s="27"/>
      <c r="C110" s="40" t="s">
        <v>102</v>
      </c>
      <c r="D110" s="43" t="s">
        <v>301</v>
      </c>
      <c r="E110" s="5">
        <v>0</v>
      </c>
      <c r="F110" s="5">
        <v>0</v>
      </c>
      <c r="G110" s="5" t="s">
        <v>15</v>
      </c>
      <c r="H110" s="5">
        <v>0</v>
      </c>
    </row>
    <row r="111" spans="1:8" s="36" customFormat="1" ht="24" x14ac:dyDescent="0.2">
      <c r="A111" s="24"/>
      <c r="B111" s="27"/>
      <c r="C111" s="15" t="s">
        <v>113</v>
      </c>
      <c r="D111" s="16" t="s">
        <v>302</v>
      </c>
      <c r="E111" s="17">
        <f>E112</f>
        <v>0</v>
      </c>
      <c r="F111" s="17">
        <f>F112</f>
        <v>0</v>
      </c>
      <c r="G111" s="17" t="s">
        <v>15</v>
      </c>
      <c r="H111" s="17">
        <v>0</v>
      </c>
    </row>
    <row r="112" spans="1:8" s="36" customFormat="1" ht="12" x14ac:dyDescent="0.2">
      <c r="A112" s="24"/>
      <c r="B112" s="27"/>
      <c r="C112" s="2" t="s">
        <v>68</v>
      </c>
      <c r="D112" s="3" t="s">
        <v>303</v>
      </c>
      <c r="E112" s="4">
        <v>0</v>
      </c>
      <c r="F112" s="4">
        <v>0</v>
      </c>
      <c r="G112" s="4" t="s">
        <v>15</v>
      </c>
      <c r="H112" s="4">
        <v>0</v>
      </c>
    </row>
    <row r="113" spans="1:8" s="36" customFormat="1" ht="12" x14ac:dyDescent="0.2">
      <c r="A113" s="24"/>
      <c r="B113" s="27"/>
      <c r="C113" s="15" t="s">
        <v>14</v>
      </c>
      <c r="D113" s="16" t="s">
        <v>109</v>
      </c>
      <c r="E113" s="17">
        <f>E114</f>
        <v>6377</v>
      </c>
      <c r="F113" s="17">
        <f>F114</f>
        <v>1901.2770599999999</v>
      </c>
      <c r="G113" s="17" t="s">
        <v>530</v>
      </c>
      <c r="H113" s="17">
        <v>1901.28</v>
      </c>
    </row>
    <row r="114" spans="1:8" s="36" customFormat="1" ht="48" x14ac:dyDescent="0.2">
      <c r="A114" s="24"/>
      <c r="B114" s="27"/>
      <c r="C114" s="2" t="s">
        <v>68</v>
      </c>
      <c r="D114" s="3" t="s">
        <v>304</v>
      </c>
      <c r="E114" s="4">
        <f>E115</f>
        <v>6377</v>
      </c>
      <c r="F114" s="4">
        <f>F115</f>
        <v>1901.2770599999999</v>
      </c>
      <c r="G114" s="4" t="s">
        <v>530</v>
      </c>
      <c r="H114" s="4">
        <v>1901.28</v>
      </c>
    </row>
    <row r="115" spans="1:8" s="36" customFormat="1" ht="48" x14ac:dyDescent="0.2">
      <c r="A115" s="24"/>
      <c r="B115" s="27"/>
      <c r="C115" s="40" t="s">
        <v>75</v>
      </c>
      <c r="D115" s="43" t="s">
        <v>305</v>
      </c>
      <c r="E115" s="5">
        <v>6377</v>
      </c>
      <c r="F115" s="5">
        <v>1901.2770599999999</v>
      </c>
      <c r="G115" s="5" t="s">
        <v>530</v>
      </c>
      <c r="H115" s="5">
        <v>1901.28</v>
      </c>
    </row>
    <row r="116" spans="1:8" s="36" customFormat="1" ht="24" x14ac:dyDescent="0.2">
      <c r="A116" s="24"/>
      <c r="B116" s="27"/>
      <c r="C116" s="15" t="s">
        <v>161</v>
      </c>
      <c r="D116" s="16" t="s">
        <v>306</v>
      </c>
      <c r="E116" s="17">
        <f>E117+E118</f>
        <v>0</v>
      </c>
      <c r="F116" s="17">
        <f>F117+F118</f>
        <v>0</v>
      </c>
      <c r="G116" s="17" t="s">
        <v>15</v>
      </c>
      <c r="H116" s="17">
        <v>0</v>
      </c>
    </row>
    <row r="117" spans="1:8" s="36" customFormat="1" ht="24" x14ac:dyDescent="0.2">
      <c r="A117" s="24"/>
      <c r="B117" s="27"/>
      <c r="C117" s="2" t="s">
        <v>16</v>
      </c>
      <c r="D117" s="3" t="s">
        <v>307</v>
      </c>
      <c r="E117" s="4">
        <v>0</v>
      </c>
      <c r="F117" s="4">
        <v>0</v>
      </c>
      <c r="G117" s="4" t="s">
        <v>15</v>
      </c>
      <c r="H117" s="4">
        <v>0</v>
      </c>
    </row>
    <row r="118" spans="1:8" s="36" customFormat="1" ht="24" x14ac:dyDescent="0.2">
      <c r="A118" s="24"/>
      <c r="B118" s="27"/>
      <c r="C118" s="2" t="s">
        <v>13</v>
      </c>
      <c r="D118" s="3" t="s">
        <v>308</v>
      </c>
      <c r="E118" s="4">
        <v>0</v>
      </c>
      <c r="F118" s="4">
        <v>0</v>
      </c>
      <c r="G118" s="4" t="s">
        <v>15</v>
      </c>
      <c r="H118" s="4">
        <v>0</v>
      </c>
    </row>
    <row r="119" spans="1:8" s="36" customFormat="1" ht="36" x14ac:dyDescent="0.2">
      <c r="A119" s="24"/>
      <c r="B119" s="27"/>
      <c r="C119" s="15" t="s">
        <v>309</v>
      </c>
      <c r="D119" s="16" t="s">
        <v>310</v>
      </c>
      <c r="E119" s="17">
        <f>E120</f>
        <v>100</v>
      </c>
      <c r="F119" s="17">
        <f>F120</f>
        <v>0</v>
      </c>
      <c r="G119" s="17" t="s">
        <v>512</v>
      </c>
      <c r="H119" s="17">
        <v>0</v>
      </c>
    </row>
    <row r="120" spans="1:8" s="36" customFormat="1" ht="48" x14ac:dyDescent="0.2">
      <c r="A120" s="24"/>
      <c r="B120" s="27"/>
      <c r="C120" s="2" t="s">
        <v>16</v>
      </c>
      <c r="D120" s="3" t="s">
        <v>311</v>
      </c>
      <c r="E120" s="4">
        <f>E121</f>
        <v>100</v>
      </c>
      <c r="F120" s="4">
        <f>F121</f>
        <v>0</v>
      </c>
      <c r="G120" s="4" t="s">
        <v>512</v>
      </c>
      <c r="H120" s="4">
        <v>0</v>
      </c>
    </row>
    <row r="121" spans="1:8" s="36" customFormat="1" ht="48" x14ac:dyDescent="0.2">
      <c r="A121" s="24"/>
      <c r="B121" s="27"/>
      <c r="C121" s="40" t="s">
        <v>54</v>
      </c>
      <c r="D121" s="43" t="s">
        <v>312</v>
      </c>
      <c r="E121" s="5">
        <v>100</v>
      </c>
      <c r="F121" s="5">
        <v>0</v>
      </c>
      <c r="G121" s="5" t="s">
        <v>512</v>
      </c>
      <c r="H121" s="5">
        <v>0</v>
      </c>
    </row>
    <row r="122" spans="1:8" s="37" customFormat="1" ht="15.75" x14ac:dyDescent="0.25">
      <c r="A122" s="24"/>
      <c r="B122" s="27"/>
      <c r="C122" s="51"/>
      <c r="D122" s="41" t="s">
        <v>6</v>
      </c>
      <c r="E122" s="1">
        <f>E97+E107+E111+E113+E116+E119</f>
        <v>42487.4</v>
      </c>
      <c r="F122" s="1">
        <f>F97+F107+F111+F113+F116+F119</f>
        <v>5422.2400600000001</v>
      </c>
      <c r="G122" s="1" t="s">
        <v>735</v>
      </c>
      <c r="H122" s="1">
        <v>5422.24</v>
      </c>
    </row>
    <row r="123" spans="1:8" s="36" customFormat="1" ht="12" x14ac:dyDescent="0.2">
      <c r="A123" s="25">
        <v>5</v>
      </c>
      <c r="B123" s="22" t="s">
        <v>514</v>
      </c>
      <c r="C123" s="15" t="s">
        <v>34</v>
      </c>
      <c r="D123" s="16" t="s">
        <v>313</v>
      </c>
      <c r="E123" s="17">
        <v>45738.21</v>
      </c>
      <c r="F123" s="17">
        <v>21781.989999999998</v>
      </c>
      <c r="G123" s="17" t="s">
        <v>531</v>
      </c>
      <c r="H123" s="17">
        <v>21781.989999999998</v>
      </c>
    </row>
    <row r="124" spans="1:8" s="36" customFormat="1" ht="36" x14ac:dyDescent="0.2">
      <c r="A124" s="25"/>
      <c r="B124" s="22"/>
      <c r="C124" s="2" t="s">
        <v>16</v>
      </c>
      <c r="D124" s="3" t="s">
        <v>314</v>
      </c>
      <c r="E124" s="4">
        <v>24499.23</v>
      </c>
      <c r="F124" s="4">
        <v>11883.65</v>
      </c>
      <c r="G124" s="4" t="s">
        <v>532</v>
      </c>
      <c r="H124" s="4">
        <v>11883.65</v>
      </c>
    </row>
    <row r="125" spans="1:8" s="36" customFormat="1" ht="24" x14ac:dyDescent="0.2">
      <c r="A125" s="25"/>
      <c r="B125" s="22"/>
      <c r="C125" s="40" t="s">
        <v>54</v>
      </c>
      <c r="D125" s="43" t="s">
        <v>315</v>
      </c>
      <c r="E125" s="5">
        <v>8682.31</v>
      </c>
      <c r="F125" s="5">
        <v>3536.34</v>
      </c>
      <c r="G125" s="5" t="s">
        <v>533</v>
      </c>
      <c r="H125" s="5">
        <v>3536.34</v>
      </c>
    </row>
    <row r="126" spans="1:8" s="36" customFormat="1" ht="36" x14ac:dyDescent="0.2">
      <c r="A126" s="25"/>
      <c r="B126" s="22"/>
      <c r="C126" s="40" t="s">
        <v>55</v>
      </c>
      <c r="D126" s="43" t="s">
        <v>316</v>
      </c>
      <c r="E126" s="5">
        <v>0</v>
      </c>
      <c r="F126" s="5">
        <v>0</v>
      </c>
      <c r="G126" s="5" t="s">
        <v>15</v>
      </c>
      <c r="H126" s="5">
        <v>0</v>
      </c>
    </row>
    <row r="127" spans="1:8" s="36" customFormat="1" ht="36" x14ac:dyDescent="0.2">
      <c r="A127" s="25"/>
      <c r="B127" s="22"/>
      <c r="C127" s="40" t="s">
        <v>37</v>
      </c>
      <c r="D127" s="43" t="s">
        <v>317</v>
      </c>
      <c r="E127" s="5">
        <v>0</v>
      </c>
      <c r="F127" s="5">
        <v>0</v>
      </c>
      <c r="G127" s="5" t="s">
        <v>15</v>
      </c>
      <c r="H127" s="5">
        <v>0</v>
      </c>
    </row>
    <row r="128" spans="1:8" s="36" customFormat="1" ht="24" x14ac:dyDescent="0.2">
      <c r="A128" s="25"/>
      <c r="B128" s="22"/>
      <c r="C128" s="40" t="s">
        <v>39</v>
      </c>
      <c r="D128" s="43" t="s">
        <v>318</v>
      </c>
      <c r="E128" s="5">
        <v>15816.92</v>
      </c>
      <c r="F128" s="5">
        <v>8347.31</v>
      </c>
      <c r="G128" s="5" t="s">
        <v>534</v>
      </c>
      <c r="H128" s="5">
        <v>8347.31</v>
      </c>
    </row>
    <row r="129" spans="1:8" s="36" customFormat="1" ht="48" x14ac:dyDescent="0.2">
      <c r="A129" s="25"/>
      <c r="B129" s="22"/>
      <c r="C129" s="2" t="s">
        <v>68</v>
      </c>
      <c r="D129" s="3" t="s">
        <v>319</v>
      </c>
      <c r="E129" s="4">
        <v>1238.98</v>
      </c>
      <c r="F129" s="4">
        <v>374.66</v>
      </c>
      <c r="G129" s="4" t="s">
        <v>535</v>
      </c>
      <c r="H129" s="4">
        <v>374.66</v>
      </c>
    </row>
    <row r="130" spans="1:8" s="36" customFormat="1" ht="96" x14ac:dyDescent="0.2">
      <c r="A130" s="25"/>
      <c r="B130" s="22"/>
      <c r="C130" s="40" t="s">
        <v>102</v>
      </c>
      <c r="D130" s="43" t="s">
        <v>536</v>
      </c>
      <c r="E130" s="5">
        <v>0</v>
      </c>
      <c r="F130" s="5">
        <v>0</v>
      </c>
      <c r="G130" s="5" t="s">
        <v>15</v>
      </c>
      <c r="H130" s="5">
        <v>0</v>
      </c>
    </row>
    <row r="131" spans="1:8" s="36" customFormat="1" ht="36" x14ac:dyDescent="0.2">
      <c r="A131" s="25"/>
      <c r="B131" s="22"/>
      <c r="C131" s="40" t="s">
        <v>253</v>
      </c>
      <c r="D131" s="43" t="s">
        <v>320</v>
      </c>
      <c r="E131" s="5">
        <v>1238.98</v>
      </c>
      <c r="F131" s="5">
        <v>374.66</v>
      </c>
      <c r="G131" s="5" t="s">
        <v>535</v>
      </c>
      <c r="H131" s="5">
        <v>374.66</v>
      </c>
    </row>
    <row r="132" spans="1:8" s="36" customFormat="1" ht="12" x14ac:dyDescent="0.2">
      <c r="A132" s="25"/>
      <c r="B132" s="22"/>
      <c r="C132" s="2" t="s">
        <v>78</v>
      </c>
      <c r="D132" s="3" t="s">
        <v>321</v>
      </c>
      <c r="E132" s="4">
        <v>20000</v>
      </c>
      <c r="F132" s="4">
        <v>9523.68</v>
      </c>
      <c r="G132" s="4" t="s">
        <v>531</v>
      </c>
      <c r="H132" s="4">
        <v>9523.68</v>
      </c>
    </row>
    <row r="133" spans="1:8" s="38" customFormat="1" ht="12" x14ac:dyDescent="0.2">
      <c r="A133" s="25"/>
      <c r="B133" s="22"/>
      <c r="C133" s="40" t="s">
        <v>264</v>
      </c>
      <c r="D133" s="43" t="s">
        <v>322</v>
      </c>
      <c r="E133" s="5">
        <v>20000</v>
      </c>
      <c r="F133" s="5">
        <v>9523.68</v>
      </c>
      <c r="G133" s="5" t="s">
        <v>531</v>
      </c>
      <c r="H133" s="5">
        <v>9523.68</v>
      </c>
    </row>
    <row r="134" spans="1:8" s="38" customFormat="1" ht="12" x14ac:dyDescent="0.2">
      <c r="A134" s="25"/>
      <c r="B134" s="22"/>
      <c r="C134" s="15" t="s">
        <v>51</v>
      </c>
      <c r="D134" s="16" t="s">
        <v>323</v>
      </c>
      <c r="E134" s="17">
        <v>121235.19</v>
      </c>
      <c r="F134" s="17">
        <v>55228.729999999996</v>
      </c>
      <c r="G134" s="17" t="s">
        <v>537</v>
      </c>
      <c r="H134" s="17">
        <v>55228.729999999996</v>
      </c>
    </row>
    <row r="135" spans="1:8" s="38" customFormat="1" ht="12" x14ac:dyDescent="0.2">
      <c r="A135" s="25"/>
      <c r="B135" s="22"/>
      <c r="C135" s="2" t="s">
        <v>16</v>
      </c>
      <c r="D135" s="3" t="s">
        <v>324</v>
      </c>
      <c r="E135" s="4">
        <v>121235.19</v>
      </c>
      <c r="F135" s="4">
        <v>55228.729999999996</v>
      </c>
      <c r="G135" s="4" t="s">
        <v>537</v>
      </c>
      <c r="H135" s="4">
        <v>55228.729999999996</v>
      </c>
    </row>
    <row r="136" spans="1:8" s="36" customFormat="1" ht="36" x14ac:dyDescent="0.2">
      <c r="A136" s="25"/>
      <c r="B136" s="22"/>
      <c r="C136" s="40" t="s">
        <v>54</v>
      </c>
      <c r="D136" s="43" t="s">
        <v>325</v>
      </c>
      <c r="E136" s="5">
        <v>101125.69</v>
      </c>
      <c r="F136" s="5">
        <v>49019.74</v>
      </c>
      <c r="G136" s="5" t="s">
        <v>532</v>
      </c>
      <c r="H136" s="5">
        <v>49019.74</v>
      </c>
    </row>
    <row r="137" spans="1:8" s="36" customFormat="1" ht="36" x14ac:dyDescent="0.2">
      <c r="A137" s="25"/>
      <c r="B137" s="22"/>
      <c r="C137" s="40" t="s">
        <v>55</v>
      </c>
      <c r="D137" s="43" t="s">
        <v>326</v>
      </c>
      <c r="E137" s="5">
        <v>20109.5</v>
      </c>
      <c r="F137" s="5">
        <v>6208.99</v>
      </c>
      <c r="G137" s="5" t="s">
        <v>538</v>
      </c>
      <c r="H137" s="5">
        <v>6208.99</v>
      </c>
    </row>
    <row r="138" spans="1:8" s="36" customFormat="1" ht="12" x14ac:dyDescent="0.2">
      <c r="A138" s="25"/>
      <c r="B138" s="22"/>
      <c r="C138" s="15" t="s">
        <v>17</v>
      </c>
      <c r="D138" s="16" t="s">
        <v>109</v>
      </c>
      <c r="E138" s="17">
        <v>0</v>
      </c>
      <c r="F138" s="17">
        <v>0</v>
      </c>
      <c r="G138" s="17" t="s">
        <v>15</v>
      </c>
      <c r="H138" s="17">
        <v>0</v>
      </c>
    </row>
    <row r="139" spans="1:8" s="36" customFormat="1" ht="24" x14ac:dyDescent="0.2">
      <c r="A139" s="25"/>
      <c r="B139" s="22"/>
      <c r="C139" s="2" t="s">
        <v>16</v>
      </c>
      <c r="D139" s="3" t="s">
        <v>110</v>
      </c>
      <c r="E139" s="4">
        <v>0</v>
      </c>
      <c r="F139" s="4">
        <v>0</v>
      </c>
      <c r="G139" s="4" t="s">
        <v>15</v>
      </c>
      <c r="H139" s="4">
        <v>0</v>
      </c>
    </row>
    <row r="140" spans="1:8" s="36" customFormat="1" ht="15.75" x14ac:dyDescent="0.2">
      <c r="A140" s="25"/>
      <c r="B140" s="22"/>
      <c r="C140" s="51"/>
      <c r="D140" s="41" t="s">
        <v>6</v>
      </c>
      <c r="E140" s="1">
        <v>166973.4</v>
      </c>
      <c r="F140" s="1">
        <v>77010.720000000001</v>
      </c>
      <c r="G140" s="1" t="s">
        <v>539</v>
      </c>
      <c r="H140" s="1">
        <v>77010.720000000001</v>
      </c>
    </row>
    <row r="141" spans="1:8" s="36" customFormat="1" ht="24" x14ac:dyDescent="0.2">
      <c r="A141" s="34">
        <v>6</v>
      </c>
      <c r="B141" s="34" t="s">
        <v>543</v>
      </c>
      <c r="C141" s="15" t="s">
        <v>51</v>
      </c>
      <c r="D141" s="16" t="s">
        <v>327</v>
      </c>
      <c r="E141" s="17">
        <f>E142</f>
        <v>100</v>
      </c>
      <c r="F141" s="17">
        <f>F142</f>
        <v>0</v>
      </c>
      <c r="G141" s="17" t="s">
        <v>512</v>
      </c>
      <c r="H141" s="17">
        <f>H142</f>
        <v>0</v>
      </c>
    </row>
    <row r="142" spans="1:8" s="36" customFormat="1" ht="24" x14ac:dyDescent="0.2">
      <c r="A142" s="34"/>
      <c r="B142" s="34"/>
      <c r="C142" s="2" t="s">
        <v>16</v>
      </c>
      <c r="D142" s="3" t="s">
        <v>328</v>
      </c>
      <c r="E142" s="4">
        <f>E143</f>
        <v>100</v>
      </c>
      <c r="F142" s="4">
        <f>F143</f>
        <v>0</v>
      </c>
      <c r="G142" s="4" t="s">
        <v>512</v>
      </c>
      <c r="H142" s="4">
        <f>H143</f>
        <v>0</v>
      </c>
    </row>
    <row r="143" spans="1:8" s="36" customFormat="1" ht="24" x14ac:dyDescent="0.2">
      <c r="A143" s="34"/>
      <c r="B143" s="34"/>
      <c r="C143" s="40" t="s">
        <v>55</v>
      </c>
      <c r="D143" s="43" t="s">
        <v>329</v>
      </c>
      <c r="E143" s="5">
        <v>100</v>
      </c>
      <c r="F143" s="5">
        <v>0</v>
      </c>
      <c r="G143" s="5" t="s">
        <v>540</v>
      </c>
      <c r="H143" s="5">
        <v>0</v>
      </c>
    </row>
    <row r="144" spans="1:8" s="36" customFormat="1" ht="36" x14ac:dyDescent="0.2">
      <c r="A144" s="34"/>
      <c r="B144" s="34"/>
      <c r="C144" s="15" t="s">
        <v>113</v>
      </c>
      <c r="D144" s="16" t="s">
        <v>330</v>
      </c>
      <c r="E144" s="17">
        <f>E145</f>
        <v>742</v>
      </c>
      <c r="F144" s="17">
        <f>F145</f>
        <v>240.32517000000001</v>
      </c>
      <c r="G144" s="17" t="s">
        <v>541</v>
      </c>
      <c r="H144" s="17">
        <f>H145</f>
        <v>240.32517000000001</v>
      </c>
    </row>
    <row r="145" spans="1:8" s="36" customFormat="1" ht="12" x14ac:dyDescent="0.2">
      <c r="A145" s="34"/>
      <c r="B145" s="34"/>
      <c r="C145" s="2" t="s">
        <v>16</v>
      </c>
      <c r="D145" s="3" t="s">
        <v>331</v>
      </c>
      <c r="E145" s="4">
        <f>E146</f>
        <v>742</v>
      </c>
      <c r="F145" s="4">
        <f>F146</f>
        <v>240.32517000000001</v>
      </c>
      <c r="G145" s="4" t="s">
        <v>541</v>
      </c>
      <c r="H145" s="4">
        <f>H146</f>
        <v>240.32517000000001</v>
      </c>
    </row>
    <row r="146" spans="1:8" s="36" customFormat="1" ht="36" x14ac:dyDescent="0.2">
      <c r="A146" s="34"/>
      <c r="B146" s="34"/>
      <c r="C146" s="40" t="s">
        <v>54</v>
      </c>
      <c r="D146" s="43" t="s">
        <v>542</v>
      </c>
      <c r="E146" s="5">
        <v>742</v>
      </c>
      <c r="F146" s="5">
        <v>240.32517000000001</v>
      </c>
      <c r="G146" s="5" t="s">
        <v>541</v>
      </c>
      <c r="H146" s="5">
        <v>240.32517000000001</v>
      </c>
    </row>
    <row r="147" spans="1:8" s="36" customFormat="1" ht="15.75" x14ac:dyDescent="0.2">
      <c r="A147" s="34"/>
      <c r="B147" s="34"/>
      <c r="C147" s="51"/>
      <c r="D147" s="41" t="s">
        <v>6</v>
      </c>
      <c r="E147" s="42">
        <f>E141+E144</f>
        <v>842</v>
      </c>
      <c r="F147" s="42">
        <f>F141+F144</f>
        <v>240.32517000000001</v>
      </c>
      <c r="G147" s="42" t="s">
        <v>734</v>
      </c>
      <c r="H147" s="42">
        <f>H141+H144</f>
        <v>240.32517000000001</v>
      </c>
    </row>
    <row r="148" spans="1:8" s="36" customFormat="1" ht="12" x14ac:dyDescent="0.2">
      <c r="A148" s="34">
        <v>7</v>
      </c>
      <c r="B148" s="34" t="s">
        <v>8</v>
      </c>
      <c r="C148" s="15" t="s">
        <v>34</v>
      </c>
      <c r="D148" s="16" t="s">
        <v>332</v>
      </c>
      <c r="E148" s="17">
        <f>E149+E153</f>
        <v>300</v>
      </c>
      <c r="F148" s="17">
        <f>F149+F153</f>
        <v>107.83540000000001</v>
      </c>
      <c r="G148" s="17" t="s">
        <v>729</v>
      </c>
      <c r="H148" s="17">
        <f>H149+H153</f>
        <v>107.83540000000001</v>
      </c>
    </row>
    <row r="149" spans="1:8" s="36" customFormat="1" ht="12" x14ac:dyDescent="0.2">
      <c r="A149" s="34"/>
      <c r="B149" s="34"/>
      <c r="C149" s="2" t="s">
        <v>16</v>
      </c>
      <c r="D149" s="3" t="s">
        <v>333</v>
      </c>
      <c r="E149" s="4">
        <f>E150+E151+E152</f>
        <v>300</v>
      </c>
      <c r="F149" s="4">
        <f>F150+F151+F152</f>
        <v>107.83540000000001</v>
      </c>
      <c r="G149" s="4" t="s">
        <v>729</v>
      </c>
      <c r="H149" s="4">
        <f>H150+H151+H152</f>
        <v>107.83540000000001</v>
      </c>
    </row>
    <row r="150" spans="1:8" s="36" customFormat="1" ht="24" x14ac:dyDescent="0.2">
      <c r="A150" s="34"/>
      <c r="B150" s="34"/>
      <c r="C150" s="40" t="s">
        <v>37</v>
      </c>
      <c r="D150" s="43" t="s">
        <v>334</v>
      </c>
      <c r="E150" s="5">
        <v>250</v>
      </c>
      <c r="F150" s="5">
        <v>69.915400000000005</v>
      </c>
      <c r="G150" s="5" t="s">
        <v>730</v>
      </c>
      <c r="H150" s="5">
        <v>69.915400000000005</v>
      </c>
    </row>
    <row r="151" spans="1:8" s="36" customFormat="1" ht="120" x14ac:dyDescent="0.2">
      <c r="A151" s="34"/>
      <c r="B151" s="34"/>
      <c r="C151" s="40" t="s">
        <v>335</v>
      </c>
      <c r="D151" s="43" t="s">
        <v>336</v>
      </c>
      <c r="E151" s="5">
        <v>50</v>
      </c>
      <c r="F151" s="5">
        <v>37.92</v>
      </c>
      <c r="G151" s="5" t="s">
        <v>731</v>
      </c>
      <c r="H151" s="5">
        <v>37.92</v>
      </c>
    </row>
    <row r="152" spans="1:8" s="36" customFormat="1" ht="24" x14ac:dyDescent="0.2">
      <c r="A152" s="34"/>
      <c r="B152" s="34"/>
      <c r="C152" s="40" t="s">
        <v>337</v>
      </c>
      <c r="D152" s="43" t="s">
        <v>338</v>
      </c>
      <c r="E152" s="5">
        <v>0</v>
      </c>
      <c r="F152" s="5">
        <v>0</v>
      </c>
      <c r="G152" s="5" t="s">
        <v>15</v>
      </c>
      <c r="H152" s="5">
        <v>0</v>
      </c>
    </row>
    <row r="153" spans="1:8" s="36" customFormat="1" ht="12" x14ac:dyDescent="0.2">
      <c r="A153" s="34"/>
      <c r="B153" s="34"/>
      <c r="C153" s="2" t="s">
        <v>68</v>
      </c>
      <c r="D153" s="3" t="s">
        <v>339</v>
      </c>
      <c r="E153" s="4">
        <f>E154</f>
        <v>0</v>
      </c>
      <c r="F153" s="4">
        <f>F154</f>
        <v>0</v>
      </c>
      <c r="G153" s="4" t="s">
        <v>15</v>
      </c>
      <c r="H153" s="4">
        <f>H154</f>
        <v>0</v>
      </c>
    </row>
    <row r="154" spans="1:8" s="36" customFormat="1" ht="12" x14ac:dyDescent="0.2">
      <c r="A154" s="34"/>
      <c r="B154" s="34"/>
      <c r="C154" s="40" t="s">
        <v>73</v>
      </c>
      <c r="D154" s="43" t="s">
        <v>340</v>
      </c>
      <c r="E154" s="5">
        <v>0</v>
      </c>
      <c r="F154" s="5">
        <v>0</v>
      </c>
      <c r="G154" s="5" t="s">
        <v>15</v>
      </c>
      <c r="H154" s="5">
        <v>0</v>
      </c>
    </row>
    <row r="155" spans="1:8" s="36" customFormat="1" ht="12" x14ac:dyDescent="0.2">
      <c r="A155" s="34"/>
      <c r="B155" s="34"/>
      <c r="C155" s="15" t="s">
        <v>14</v>
      </c>
      <c r="D155" s="16" t="s">
        <v>341</v>
      </c>
      <c r="E155" s="17">
        <f>E156</f>
        <v>900</v>
      </c>
      <c r="F155" s="17">
        <f>F156</f>
        <v>897.40099999999995</v>
      </c>
      <c r="G155" s="17" t="s">
        <v>732</v>
      </c>
      <c r="H155" s="17">
        <f>H156</f>
        <v>897.40099999999995</v>
      </c>
    </row>
    <row r="156" spans="1:8" s="36" customFormat="1" ht="36" x14ac:dyDescent="0.2">
      <c r="A156" s="34"/>
      <c r="B156" s="34"/>
      <c r="C156" s="2" t="s">
        <v>16</v>
      </c>
      <c r="D156" s="3" t="s">
        <v>342</v>
      </c>
      <c r="E156" s="4">
        <f>E157</f>
        <v>900</v>
      </c>
      <c r="F156" s="4">
        <v>897.40099999999995</v>
      </c>
      <c r="G156" s="4" t="s">
        <v>732</v>
      </c>
      <c r="H156" s="4">
        <v>897.40099999999995</v>
      </c>
    </row>
    <row r="157" spans="1:8" s="36" customFormat="1" ht="12" x14ac:dyDescent="0.2">
      <c r="A157" s="34"/>
      <c r="B157" s="34"/>
      <c r="C157" s="40" t="s">
        <v>39</v>
      </c>
      <c r="D157" s="43" t="s">
        <v>343</v>
      </c>
      <c r="E157" s="5">
        <v>900</v>
      </c>
      <c r="F157" s="5">
        <v>897.40099999999995</v>
      </c>
      <c r="G157" s="5" t="s">
        <v>732</v>
      </c>
      <c r="H157" s="5">
        <v>897.40099999999995</v>
      </c>
    </row>
    <row r="158" spans="1:8" s="36" customFormat="1" ht="15.75" x14ac:dyDescent="0.2">
      <c r="A158" s="34"/>
      <c r="B158" s="34"/>
      <c r="C158" s="51"/>
      <c r="D158" s="54" t="s">
        <v>6</v>
      </c>
      <c r="E158" s="1">
        <f>E148+E155</f>
        <v>1200</v>
      </c>
      <c r="F158" s="1">
        <f>F148+F155</f>
        <v>1005.2364</v>
      </c>
      <c r="G158" s="1" t="s">
        <v>733</v>
      </c>
      <c r="H158" s="1">
        <f>H148+H155</f>
        <v>1005.2364</v>
      </c>
    </row>
    <row r="159" spans="1:8" s="36" customFormat="1" ht="24" x14ac:dyDescent="0.2">
      <c r="A159" s="34">
        <v>8</v>
      </c>
      <c r="B159" s="34" t="s">
        <v>9</v>
      </c>
      <c r="C159" s="15" t="s">
        <v>34</v>
      </c>
      <c r="D159" s="16" t="s">
        <v>344</v>
      </c>
      <c r="E159" s="17">
        <f>E160+E164+E170+E175+E179+E185</f>
        <v>63068.697089000001</v>
      </c>
      <c r="F159" s="17">
        <f>F160+F164+F170+F175+F179+F185</f>
        <v>10004.57221</v>
      </c>
      <c r="G159" s="17" t="s">
        <v>701</v>
      </c>
      <c r="H159" s="17">
        <f>H160+H164+H170+H175+H179+H185</f>
        <v>10004.57221</v>
      </c>
    </row>
    <row r="160" spans="1:8" s="36" customFormat="1" ht="48" x14ac:dyDescent="0.2">
      <c r="A160" s="34"/>
      <c r="B160" s="34"/>
      <c r="C160" s="2" t="s">
        <v>16</v>
      </c>
      <c r="D160" s="3" t="s">
        <v>345</v>
      </c>
      <c r="E160" s="4">
        <f>E161+E162+E163</f>
        <v>33966.709229</v>
      </c>
      <c r="F160" s="4">
        <f>F161+F162+F163</f>
        <v>9014.2746100000004</v>
      </c>
      <c r="G160" s="4" t="s">
        <v>702</v>
      </c>
      <c r="H160" s="4">
        <f>H161+H162+H163</f>
        <v>9014.2746100000004</v>
      </c>
    </row>
    <row r="161" spans="1:8" s="36" customFormat="1" ht="12" x14ac:dyDescent="0.2">
      <c r="A161" s="34"/>
      <c r="B161" s="34"/>
      <c r="C161" s="40" t="s">
        <v>54</v>
      </c>
      <c r="D161" s="43" t="s">
        <v>346</v>
      </c>
      <c r="E161" s="5">
        <v>12030</v>
      </c>
      <c r="F161" s="5">
        <v>5015.1719999999996</v>
      </c>
      <c r="G161" s="5" t="s">
        <v>703</v>
      </c>
      <c r="H161" s="5">
        <v>5015.1719999999996</v>
      </c>
    </row>
    <row r="162" spans="1:8" s="36" customFormat="1" ht="36" x14ac:dyDescent="0.2">
      <c r="A162" s="34"/>
      <c r="B162" s="34"/>
      <c r="C162" s="40" t="s">
        <v>55</v>
      </c>
      <c r="D162" s="43" t="s">
        <v>347</v>
      </c>
      <c r="E162" s="5">
        <v>76</v>
      </c>
      <c r="F162" s="5">
        <v>16.248999999999999</v>
      </c>
      <c r="G162" s="5" t="s">
        <v>704</v>
      </c>
      <c r="H162" s="5">
        <v>16.248999999999999</v>
      </c>
    </row>
    <row r="163" spans="1:8" s="36" customFormat="1" ht="84" x14ac:dyDescent="0.2">
      <c r="A163" s="34"/>
      <c r="B163" s="34"/>
      <c r="C163" s="40" t="s">
        <v>37</v>
      </c>
      <c r="D163" s="43" t="s">
        <v>348</v>
      </c>
      <c r="E163" s="5">
        <v>21860.709229</v>
      </c>
      <c r="F163" s="5">
        <v>3982.8536100000001</v>
      </c>
      <c r="G163" s="5" t="s">
        <v>705</v>
      </c>
      <c r="H163" s="5">
        <v>3982.8536100000001</v>
      </c>
    </row>
    <row r="164" spans="1:8" s="36" customFormat="1" ht="24" x14ac:dyDescent="0.2">
      <c r="A164" s="34"/>
      <c r="B164" s="34"/>
      <c r="C164" s="2" t="s">
        <v>13</v>
      </c>
      <c r="D164" s="3" t="s">
        <v>349</v>
      </c>
      <c r="E164" s="4">
        <f>E165+E166+E167+E168+E169</f>
        <v>1069.6500000000001</v>
      </c>
      <c r="F164" s="4">
        <f>F165+F166+F167+F168+F169</f>
        <v>539.79999999999995</v>
      </c>
      <c r="G164" s="4" t="s">
        <v>706</v>
      </c>
      <c r="H164" s="4">
        <f>H165+H166+H167+H168+H169</f>
        <v>539.79999999999995</v>
      </c>
    </row>
    <row r="165" spans="1:8" s="36" customFormat="1" ht="24" x14ac:dyDescent="0.2">
      <c r="A165" s="34"/>
      <c r="B165" s="34"/>
      <c r="C165" s="40" t="s">
        <v>98</v>
      </c>
      <c r="D165" s="43" t="s">
        <v>350</v>
      </c>
      <c r="E165" s="5">
        <v>0</v>
      </c>
      <c r="F165" s="5">
        <v>0</v>
      </c>
      <c r="G165" s="5" t="s">
        <v>15</v>
      </c>
      <c r="H165" s="5">
        <v>0</v>
      </c>
    </row>
    <row r="166" spans="1:8" s="36" customFormat="1" ht="12" x14ac:dyDescent="0.2">
      <c r="A166" s="34"/>
      <c r="B166" s="34"/>
      <c r="C166" s="40" t="s">
        <v>118</v>
      </c>
      <c r="D166" s="43" t="s">
        <v>351</v>
      </c>
      <c r="E166" s="5">
        <v>923.65</v>
      </c>
      <c r="F166" s="5">
        <v>508</v>
      </c>
      <c r="G166" s="5" t="s">
        <v>707</v>
      </c>
      <c r="H166" s="5">
        <v>508</v>
      </c>
    </row>
    <row r="167" spans="1:8" s="36" customFormat="1" ht="24" x14ac:dyDescent="0.2">
      <c r="A167" s="34"/>
      <c r="B167" s="34"/>
      <c r="C167" s="40" t="s">
        <v>169</v>
      </c>
      <c r="D167" s="43" t="s">
        <v>352</v>
      </c>
      <c r="E167" s="5">
        <v>52</v>
      </c>
      <c r="F167" s="5">
        <v>0</v>
      </c>
      <c r="G167" s="5" t="s">
        <v>540</v>
      </c>
      <c r="H167" s="5">
        <v>0</v>
      </c>
    </row>
    <row r="168" spans="1:8" s="36" customFormat="1" ht="24" x14ac:dyDescent="0.2">
      <c r="A168" s="34"/>
      <c r="B168" s="34"/>
      <c r="C168" s="40" t="s">
        <v>231</v>
      </c>
      <c r="D168" s="43" t="s">
        <v>353</v>
      </c>
      <c r="E168" s="5">
        <v>94</v>
      </c>
      <c r="F168" s="5">
        <v>31.8</v>
      </c>
      <c r="G168" s="5" t="s">
        <v>708</v>
      </c>
      <c r="H168" s="5">
        <v>31.8</v>
      </c>
    </row>
    <row r="169" spans="1:8" s="36" customFormat="1" ht="24" x14ac:dyDescent="0.2">
      <c r="A169" s="34"/>
      <c r="B169" s="34"/>
      <c r="C169" s="40" t="s">
        <v>247</v>
      </c>
      <c r="D169" s="43" t="s">
        <v>354</v>
      </c>
      <c r="E169" s="5">
        <v>0</v>
      </c>
      <c r="F169" s="5">
        <v>0</v>
      </c>
      <c r="G169" s="5" t="s">
        <v>15</v>
      </c>
      <c r="H169" s="5">
        <v>0</v>
      </c>
    </row>
    <row r="170" spans="1:8" s="36" customFormat="1" ht="36" x14ac:dyDescent="0.2">
      <c r="A170" s="34"/>
      <c r="B170" s="34"/>
      <c r="C170" s="2" t="s">
        <v>68</v>
      </c>
      <c r="D170" s="3" t="s">
        <v>355</v>
      </c>
      <c r="E170" s="4">
        <f>E171+E172+E173+E174</f>
        <v>68</v>
      </c>
      <c r="F170" s="4">
        <f>F171+F172+F173+F174</f>
        <v>0</v>
      </c>
      <c r="G170" s="4" t="s">
        <v>540</v>
      </c>
      <c r="H170" s="4">
        <f>H171+H172+H173+H174</f>
        <v>0</v>
      </c>
    </row>
    <row r="171" spans="1:8" s="36" customFormat="1" ht="36" x14ac:dyDescent="0.2">
      <c r="A171" s="34"/>
      <c r="B171" s="34"/>
      <c r="C171" s="40" t="s">
        <v>73</v>
      </c>
      <c r="D171" s="43" t="s">
        <v>356</v>
      </c>
      <c r="E171" s="5">
        <v>0</v>
      </c>
      <c r="F171" s="5">
        <v>0</v>
      </c>
      <c r="G171" s="5" t="s">
        <v>15</v>
      </c>
      <c r="H171" s="5">
        <v>0</v>
      </c>
    </row>
    <row r="172" spans="1:8" s="36" customFormat="1" ht="12" x14ac:dyDescent="0.2">
      <c r="A172" s="34"/>
      <c r="B172" s="34"/>
      <c r="C172" s="40" t="s">
        <v>75</v>
      </c>
      <c r="D172" s="43" t="s">
        <v>357</v>
      </c>
      <c r="E172" s="5">
        <v>10</v>
      </c>
      <c r="F172" s="5">
        <v>0</v>
      </c>
      <c r="G172" s="5" t="s">
        <v>540</v>
      </c>
      <c r="H172" s="5">
        <v>0</v>
      </c>
    </row>
    <row r="173" spans="1:8" s="36" customFormat="1" ht="72" x14ac:dyDescent="0.2">
      <c r="A173" s="34"/>
      <c r="B173" s="34"/>
      <c r="C173" s="40" t="s">
        <v>102</v>
      </c>
      <c r="D173" s="43" t="s">
        <v>358</v>
      </c>
      <c r="E173" s="5">
        <v>38</v>
      </c>
      <c r="F173" s="5">
        <v>0</v>
      </c>
      <c r="G173" s="5" t="s">
        <v>540</v>
      </c>
      <c r="H173" s="5">
        <v>0</v>
      </c>
    </row>
    <row r="174" spans="1:8" s="36" customFormat="1" ht="60" x14ac:dyDescent="0.2">
      <c r="A174" s="34"/>
      <c r="B174" s="34"/>
      <c r="C174" s="40" t="s">
        <v>253</v>
      </c>
      <c r="D174" s="43" t="s">
        <v>359</v>
      </c>
      <c r="E174" s="5">
        <v>20</v>
      </c>
      <c r="F174" s="5">
        <v>0</v>
      </c>
      <c r="G174" s="5" t="s">
        <v>540</v>
      </c>
      <c r="H174" s="5">
        <v>0</v>
      </c>
    </row>
    <row r="175" spans="1:8" s="36" customFormat="1" ht="36" x14ac:dyDescent="0.2">
      <c r="A175" s="34"/>
      <c r="B175" s="34"/>
      <c r="C175" s="2" t="s">
        <v>78</v>
      </c>
      <c r="D175" s="3" t="s">
        <v>360</v>
      </c>
      <c r="E175" s="4">
        <f>E176+E177+E178</f>
        <v>26559.737860000001</v>
      </c>
      <c r="F175" s="4">
        <f>F176+F177+F178</f>
        <v>26.621680000000001</v>
      </c>
      <c r="G175" s="4" t="s">
        <v>709</v>
      </c>
      <c r="H175" s="4">
        <f>H176+H177+H178</f>
        <v>26.621680000000001</v>
      </c>
    </row>
    <row r="176" spans="1:8" s="36" customFormat="1" ht="60" x14ac:dyDescent="0.2">
      <c r="A176" s="34"/>
      <c r="B176" s="34"/>
      <c r="C176" s="40" t="s">
        <v>80</v>
      </c>
      <c r="D176" s="43" t="s">
        <v>361</v>
      </c>
      <c r="E176" s="5">
        <v>0</v>
      </c>
      <c r="F176" s="5">
        <v>0</v>
      </c>
      <c r="G176" s="5" t="s">
        <v>15</v>
      </c>
      <c r="H176" s="5">
        <v>0</v>
      </c>
    </row>
    <row r="177" spans="1:8" s="36" customFormat="1" ht="24" x14ac:dyDescent="0.2">
      <c r="A177" s="34"/>
      <c r="B177" s="34"/>
      <c r="C177" s="40" t="s">
        <v>129</v>
      </c>
      <c r="D177" s="43" t="s">
        <v>362</v>
      </c>
      <c r="E177" s="5">
        <v>26559.737860000001</v>
      </c>
      <c r="F177" s="5">
        <v>26.621680000000001</v>
      </c>
      <c r="G177" s="5" t="s">
        <v>709</v>
      </c>
      <c r="H177" s="5">
        <v>26.621680000000001</v>
      </c>
    </row>
    <row r="178" spans="1:8" s="36" customFormat="1" ht="24" x14ac:dyDescent="0.2">
      <c r="A178" s="34"/>
      <c r="B178" s="34"/>
      <c r="C178" s="40" t="s">
        <v>363</v>
      </c>
      <c r="D178" s="43" t="s">
        <v>364</v>
      </c>
      <c r="E178" s="5">
        <v>0</v>
      </c>
      <c r="F178" s="5">
        <v>0</v>
      </c>
      <c r="G178" s="5" t="s">
        <v>15</v>
      </c>
      <c r="H178" s="5">
        <v>0</v>
      </c>
    </row>
    <row r="179" spans="1:8" s="36" customFormat="1" ht="96" x14ac:dyDescent="0.2">
      <c r="A179" s="34"/>
      <c r="B179" s="34"/>
      <c r="C179" s="2" t="s">
        <v>82</v>
      </c>
      <c r="D179" s="3" t="s">
        <v>365</v>
      </c>
      <c r="E179" s="4">
        <f>E180+E181+E182+E183+E184</f>
        <v>295</v>
      </c>
      <c r="F179" s="4">
        <f>F180+F181+F182+F183+F184</f>
        <v>0</v>
      </c>
      <c r="G179" s="4" t="s">
        <v>540</v>
      </c>
      <c r="H179" s="4">
        <f>H180+H181+H182+H183+H184</f>
        <v>0</v>
      </c>
    </row>
    <row r="180" spans="1:8" s="36" customFormat="1" ht="72" x14ac:dyDescent="0.2">
      <c r="A180" s="34"/>
      <c r="B180" s="34"/>
      <c r="C180" s="40" t="s">
        <v>366</v>
      </c>
      <c r="D180" s="43" t="s">
        <v>367</v>
      </c>
      <c r="E180" s="5">
        <v>0</v>
      </c>
      <c r="F180" s="5">
        <v>0</v>
      </c>
      <c r="G180" s="5" t="s">
        <v>15</v>
      </c>
      <c r="H180" s="5">
        <v>0</v>
      </c>
    </row>
    <row r="181" spans="1:8" s="36" customFormat="1" ht="48" x14ac:dyDescent="0.2">
      <c r="A181" s="34"/>
      <c r="B181" s="34"/>
      <c r="C181" s="40" t="s">
        <v>121</v>
      </c>
      <c r="D181" s="43" t="s">
        <v>368</v>
      </c>
      <c r="E181" s="5">
        <v>183</v>
      </c>
      <c r="F181" s="5">
        <v>0</v>
      </c>
      <c r="G181" s="5" t="s">
        <v>540</v>
      </c>
      <c r="H181" s="5">
        <v>0</v>
      </c>
    </row>
    <row r="182" spans="1:8" s="36" customFormat="1" ht="48" x14ac:dyDescent="0.2">
      <c r="A182" s="34"/>
      <c r="B182" s="34"/>
      <c r="C182" s="40" t="s">
        <v>123</v>
      </c>
      <c r="D182" s="43" t="s">
        <v>369</v>
      </c>
      <c r="E182" s="5">
        <v>54</v>
      </c>
      <c r="F182" s="5">
        <v>0</v>
      </c>
      <c r="G182" s="5" t="s">
        <v>540</v>
      </c>
      <c r="H182" s="5">
        <v>0</v>
      </c>
    </row>
    <row r="183" spans="1:8" s="36" customFormat="1" ht="144" x14ac:dyDescent="0.2">
      <c r="A183" s="34"/>
      <c r="B183" s="34"/>
      <c r="C183" s="40" t="s">
        <v>370</v>
      </c>
      <c r="D183" s="43" t="s">
        <v>371</v>
      </c>
      <c r="E183" s="5">
        <v>58</v>
      </c>
      <c r="F183" s="5">
        <v>0</v>
      </c>
      <c r="G183" s="5" t="s">
        <v>540</v>
      </c>
      <c r="H183" s="5">
        <v>0</v>
      </c>
    </row>
    <row r="184" spans="1:8" s="36" customFormat="1" ht="72" x14ac:dyDescent="0.2">
      <c r="A184" s="34"/>
      <c r="B184" s="34"/>
      <c r="C184" s="40" t="s">
        <v>372</v>
      </c>
      <c r="D184" s="43" t="s">
        <v>373</v>
      </c>
      <c r="E184" s="5">
        <v>0</v>
      </c>
      <c r="F184" s="5">
        <v>0</v>
      </c>
      <c r="G184" s="5" t="s">
        <v>15</v>
      </c>
      <c r="H184" s="5">
        <v>0</v>
      </c>
    </row>
    <row r="185" spans="1:8" s="36" customFormat="1" ht="12" x14ac:dyDescent="0.2">
      <c r="A185" s="34"/>
      <c r="B185" s="34"/>
      <c r="C185" s="2" t="s">
        <v>143</v>
      </c>
      <c r="D185" s="3" t="s">
        <v>374</v>
      </c>
      <c r="E185" s="4">
        <f>E186+E187+E188</f>
        <v>1109.5999999999999</v>
      </c>
      <c r="F185" s="4">
        <f>F186+F187+F188</f>
        <v>423.87591999999995</v>
      </c>
      <c r="G185" s="4" t="s">
        <v>710</v>
      </c>
      <c r="H185" s="4">
        <f>H186+H187+H188</f>
        <v>423.87591999999995</v>
      </c>
    </row>
    <row r="186" spans="1:8" s="36" customFormat="1" ht="48" x14ac:dyDescent="0.2">
      <c r="A186" s="34"/>
      <c r="B186" s="34"/>
      <c r="C186" s="40" t="s">
        <v>147</v>
      </c>
      <c r="D186" s="43" t="s">
        <v>375</v>
      </c>
      <c r="E186" s="5">
        <v>910</v>
      </c>
      <c r="F186" s="5">
        <v>377.9</v>
      </c>
      <c r="G186" s="5" t="s">
        <v>711</v>
      </c>
      <c r="H186" s="5">
        <v>377.9</v>
      </c>
    </row>
    <row r="187" spans="1:8" s="36" customFormat="1" ht="48" x14ac:dyDescent="0.2">
      <c r="A187" s="34"/>
      <c r="B187" s="34"/>
      <c r="C187" s="40" t="s">
        <v>148</v>
      </c>
      <c r="D187" s="43" t="s">
        <v>376</v>
      </c>
      <c r="E187" s="5">
        <v>199.6</v>
      </c>
      <c r="F187" s="5">
        <v>45.975920000000002</v>
      </c>
      <c r="G187" s="5" t="s">
        <v>712</v>
      </c>
      <c r="H187" s="5">
        <v>45.975920000000002</v>
      </c>
    </row>
    <row r="188" spans="1:8" s="36" customFormat="1" ht="36" x14ac:dyDescent="0.2">
      <c r="A188" s="34"/>
      <c r="B188" s="34"/>
      <c r="C188" s="40" t="s">
        <v>377</v>
      </c>
      <c r="D188" s="43" t="s">
        <v>378</v>
      </c>
      <c r="E188" s="5">
        <v>0</v>
      </c>
      <c r="F188" s="5">
        <v>0</v>
      </c>
      <c r="G188" s="5" t="s">
        <v>15</v>
      </c>
      <c r="H188" s="5">
        <v>0</v>
      </c>
    </row>
    <row r="189" spans="1:8" s="36" customFormat="1" ht="24" x14ac:dyDescent="0.2">
      <c r="A189" s="34"/>
      <c r="B189" s="34"/>
      <c r="C189" s="15" t="s">
        <v>51</v>
      </c>
      <c r="D189" s="16" t="s">
        <v>544</v>
      </c>
      <c r="E189" s="17">
        <f>E190+E193+E195+E200</f>
        <v>34634.939999999995</v>
      </c>
      <c r="F189" s="17">
        <f>F190+F193+F195+F200</f>
        <v>569.69600000000003</v>
      </c>
      <c r="G189" s="17" t="s">
        <v>713</v>
      </c>
      <c r="H189" s="17">
        <f>H190+H193+H195+H200</f>
        <v>569.69600000000003</v>
      </c>
    </row>
    <row r="190" spans="1:8" s="36" customFormat="1" ht="12" x14ac:dyDescent="0.2">
      <c r="A190" s="34"/>
      <c r="B190" s="34"/>
      <c r="C190" s="2" t="s">
        <v>16</v>
      </c>
      <c r="D190" s="3" t="s">
        <v>545</v>
      </c>
      <c r="E190" s="4">
        <f>E191+E192</f>
        <v>984.14</v>
      </c>
      <c r="F190" s="4">
        <f>F191+F192</f>
        <v>369.69600000000003</v>
      </c>
      <c r="G190" s="4" t="s">
        <v>714</v>
      </c>
      <c r="H190" s="4">
        <f>H191+H192</f>
        <v>369.69600000000003</v>
      </c>
    </row>
    <row r="191" spans="1:8" s="36" customFormat="1" ht="12" x14ac:dyDescent="0.2">
      <c r="A191" s="34"/>
      <c r="B191" s="34"/>
      <c r="C191" s="40" t="s">
        <v>54</v>
      </c>
      <c r="D191" s="43" t="s">
        <v>546</v>
      </c>
      <c r="E191" s="5">
        <v>140.9</v>
      </c>
      <c r="F191" s="5">
        <v>54.695999999999998</v>
      </c>
      <c r="G191" s="5" t="s">
        <v>715</v>
      </c>
      <c r="H191" s="5">
        <v>54.695999999999998</v>
      </c>
    </row>
    <row r="192" spans="1:8" s="36" customFormat="1" ht="12" x14ac:dyDescent="0.2">
      <c r="A192" s="34"/>
      <c r="B192" s="34"/>
      <c r="C192" s="40" t="s">
        <v>55</v>
      </c>
      <c r="D192" s="43" t="s">
        <v>379</v>
      </c>
      <c r="E192" s="5">
        <v>843.24</v>
      </c>
      <c r="F192" s="5">
        <v>315</v>
      </c>
      <c r="G192" s="5" t="s">
        <v>540</v>
      </c>
      <c r="H192" s="5">
        <v>315</v>
      </c>
    </row>
    <row r="193" spans="1:8" s="36" customFormat="1" ht="36" x14ac:dyDescent="0.2">
      <c r="A193" s="34"/>
      <c r="B193" s="34"/>
      <c r="C193" s="2" t="s">
        <v>13</v>
      </c>
      <c r="D193" s="3" t="s">
        <v>380</v>
      </c>
      <c r="E193" s="4">
        <f>E194</f>
        <v>33441.199999999997</v>
      </c>
      <c r="F193" s="4">
        <f>F194</f>
        <v>0</v>
      </c>
      <c r="G193" s="4" t="s">
        <v>540</v>
      </c>
      <c r="H193" s="4">
        <f>H194</f>
        <v>0</v>
      </c>
    </row>
    <row r="194" spans="1:8" s="36" customFormat="1" ht="36" x14ac:dyDescent="0.2">
      <c r="A194" s="34"/>
      <c r="B194" s="34"/>
      <c r="C194" s="40" t="s">
        <v>98</v>
      </c>
      <c r="D194" s="43" t="s">
        <v>381</v>
      </c>
      <c r="E194" s="5">
        <v>33441.199999999997</v>
      </c>
      <c r="F194" s="5">
        <v>0</v>
      </c>
      <c r="G194" s="5" t="s">
        <v>540</v>
      </c>
      <c r="H194" s="5">
        <v>0</v>
      </c>
    </row>
    <row r="195" spans="1:8" s="36" customFormat="1" ht="60" x14ac:dyDescent="0.2">
      <c r="A195" s="34"/>
      <c r="B195" s="34"/>
      <c r="C195" s="2" t="s">
        <v>68</v>
      </c>
      <c r="D195" s="3" t="s">
        <v>547</v>
      </c>
      <c r="E195" s="4">
        <f>E196+E197+E198+E199</f>
        <v>209.6</v>
      </c>
      <c r="F195" s="4">
        <f>F196+F197+F198+F199</f>
        <v>200</v>
      </c>
      <c r="G195" s="4" t="s">
        <v>716</v>
      </c>
      <c r="H195" s="4">
        <f>H196+H197+H198+H199</f>
        <v>200</v>
      </c>
    </row>
    <row r="196" spans="1:8" s="36" customFormat="1" ht="36" x14ac:dyDescent="0.2">
      <c r="A196" s="34"/>
      <c r="B196" s="34"/>
      <c r="C196" s="40" t="s">
        <v>73</v>
      </c>
      <c r="D196" s="43" t="s">
        <v>382</v>
      </c>
      <c r="E196" s="5">
        <v>9.6</v>
      </c>
      <c r="F196" s="5">
        <v>0</v>
      </c>
      <c r="G196" s="5" t="s">
        <v>540</v>
      </c>
      <c r="H196" s="5">
        <v>0</v>
      </c>
    </row>
    <row r="197" spans="1:8" s="36" customFormat="1" ht="36" x14ac:dyDescent="0.2">
      <c r="A197" s="34"/>
      <c r="B197" s="34"/>
      <c r="C197" s="40" t="s">
        <v>75</v>
      </c>
      <c r="D197" s="43" t="s">
        <v>383</v>
      </c>
      <c r="E197" s="5">
        <v>60</v>
      </c>
      <c r="F197" s="5">
        <v>60</v>
      </c>
      <c r="G197" s="5" t="s">
        <v>717</v>
      </c>
      <c r="H197" s="5">
        <v>60</v>
      </c>
    </row>
    <row r="198" spans="1:8" s="36" customFormat="1" ht="36" x14ac:dyDescent="0.2">
      <c r="A198" s="34"/>
      <c r="B198" s="34"/>
      <c r="C198" s="40" t="s">
        <v>102</v>
      </c>
      <c r="D198" s="43" t="s">
        <v>548</v>
      </c>
      <c r="E198" s="5">
        <v>0</v>
      </c>
      <c r="F198" s="5">
        <v>0</v>
      </c>
      <c r="G198" s="5" t="s">
        <v>15</v>
      </c>
      <c r="H198" s="5">
        <v>0</v>
      </c>
    </row>
    <row r="199" spans="1:8" s="36" customFormat="1" ht="36" x14ac:dyDescent="0.2">
      <c r="A199" s="34"/>
      <c r="B199" s="34"/>
      <c r="C199" s="40" t="s">
        <v>253</v>
      </c>
      <c r="D199" s="43" t="s">
        <v>384</v>
      </c>
      <c r="E199" s="5">
        <v>140</v>
      </c>
      <c r="F199" s="5">
        <v>140</v>
      </c>
      <c r="G199" s="5" t="s">
        <v>717</v>
      </c>
      <c r="H199" s="5">
        <v>140</v>
      </c>
    </row>
    <row r="200" spans="1:8" s="36" customFormat="1" ht="36" x14ac:dyDescent="0.2">
      <c r="A200" s="34"/>
      <c r="B200" s="34"/>
      <c r="C200" s="2" t="s">
        <v>82</v>
      </c>
      <c r="D200" s="3" t="s">
        <v>385</v>
      </c>
      <c r="E200" s="4">
        <f>E201</f>
        <v>0</v>
      </c>
      <c r="F200" s="4">
        <f>F201</f>
        <v>0</v>
      </c>
      <c r="G200" s="4" t="s">
        <v>15</v>
      </c>
      <c r="H200" s="4">
        <f>H201</f>
        <v>0</v>
      </c>
    </row>
    <row r="201" spans="1:8" s="36" customFormat="1" ht="24" x14ac:dyDescent="0.2">
      <c r="A201" s="34"/>
      <c r="B201" s="34"/>
      <c r="C201" s="40" t="s">
        <v>366</v>
      </c>
      <c r="D201" s="43" t="s">
        <v>386</v>
      </c>
      <c r="E201" s="5">
        <v>0</v>
      </c>
      <c r="F201" s="5">
        <v>0</v>
      </c>
      <c r="G201" s="5" t="s">
        <v>15</v>
      </c>
      <c r="H201" s="5">
        <v>0</v>
      </c>
    </row>
    <row r="202" spans="1:8" s="36" customFormat="1" ht="36" x14ac:dyDescent="0.2">
      <c r="A202" s="34"/>
      <c r="B202" s="34"/>
      <c r="C202" s="15" t="s">
        <v>17</v>
      </c>
      <c r="D202" s="16" t="s">
        <v>387</v>
      </c>
      <c r="E202" s="17">
        <f>E203+E206+E208</f>
        <v>4612.5200000000004</v>
      </c>
      <c r="F202" s="17">
        <f>F203+F206+F208</f>
        <v>2804.3996400000001</v>
      </c>
      <c r="G202" s="17" t="s">
        <v>718</v>
      </c>
      <c r="H202" s="17">
        <f>H203+H206+H208</f>
        <v>2804.3996400000001</v>
      </c>
    </row>
    <row r="203" spans="1:8" s="36" customFormat="1" ht="84" x14ac:dyDescent="0.2">
      <c r="A203" s="34"/>
      <c r="B203" s="34"/>
      <c r="C203" s="2" t="s">
        <v>16</v>
      </c>
      <c r="D203" s="3" t="s">
        <v>388</v>
      </c>
      <c r="E203" s="4">
        <f>E204+E205</f>
        <v>3518.64</v>
      </c>
      <c r="F203" s="4">
        <f>F204+F205</f>
        <v>2628.0936000000002</v>
      </c>
      <c r="G203" s="4" t="s">
        <v>719</v>
      </c>
      <c r="H203" s="4">
        <f>H204+H205</f>
        <v>2628.0936000000002</v>
      </c>
    </row>
    <row r="204" spans="1:8" s="36" customFormat="1" ht="12" x14ac:dyDescent="0.2">
      <c r="A204" s="34"/>
      <c r="B204" s="34"/>
      <c r="C204" s="40" t="s">
        <v>54</v>
      </c>
      <c r="D204" s="43" t="s">
        <v>549</v>
      </c>
      <c r="E204" s="5">
        <v>1440</v>
      </c>
      <c r="F204" s="5">
        <v>570.24</v>
      </c>
      <c r="G204" s="5" t="s">
        <v>720</v>
      </c>
      <c r="H204" s="5">
        <v>570.24</v>
      </c>
    </row>
    <row r="205" spans="1:8" s="36" customFormat="1" ht="12" x14ac:dyDescent="0.2">
      <c r="A205" s="34"/>
      <c r="B205" s="34"/>
      <c r="C205" s="40" t="s">
        <v>55</v>
      </c>
      <c r="D205" s="43" t="s">
        <v>550</v>
      </c>
      <c r="E205" s="5">
        <v>2078.64</v>
      </c>
      <c r="F205" s="5">
        <v>2057.8535999999999</v>
      </c>
      <c r="G205" s="5" t="s">
        <v>721</v>
      </c>
      <c r="H205" s="5">
        <v>2057.8535999999999</v>
      </c>
    </row>
    <row r="206" spans="1:8" s="36" customFormat="1" ht="36" x14ac:dyDescent="0.2">
      <c r="A206" s="34"/>
      <c r="B206" s="34"/>
      <c r="C206" s="2" t="s">
        <v>13</v>
      </c>
      <c r="D206" s="3" t="s">
        <v>389</v>
      </c>
      <c r="E206" s="4">
        <f>E207</f>
        <v>0</v>
      </c>
      <c r="F206" s="4">
        <f>F207</f>
        <v>0</v>
      </c>
      <c r="G206" s="4" t="s">
        <v>15</v>
      </c>
      <c r="H206" s="4">
        <f>H207</f>
        <v>0</v>
      </c>
    </row>
    <row r="207" spans="1:8" s="36" customFormat="1" ht="36" x14ac:dyDescent="0.2">
      <c r="A207" s="34"/>
      <c r="B207" s="34"/>
      <c r="C207" s="40" t="s">
        <v>98</v>
      </c>
      <c r="D207" s="43" t="s">
        <v>551</v>
      </c>
      <c r="E207" s="5">
        <v>0</v>
      </c>
      <c r="F207" s="5">
        <v>0</v>
      </c>
      <c r="G207" s="5" t="s">
        <v>15</v>
      </c>
      <c r="H207" s="5">
        <v>0</v>
      </c>
    </row>
    <row r="208" spans="1:8" s="36" customFormat="1" ht="48" x14ac:dyDescent="0.2">
      <c r="A208" s="34"/>
      <c r="B208" s="34"/>
      <c r="C208" s="2" t="s">
        <v>68</v>
      </c>
      <c r="D208" s="3" t="s">
        <v>390</v>
      </c>
      <c r="E208" s="4">
        <f>E209+E210+E211+E212+E213</f>
        <v>1093.8800000000001</v>
      </c>
      <c r="F208" s="4">
        <f>F209+F210+F211+F212+F213</f>
        <v>176.30604</v>
      </c>
      <c r="G208" s="4" t="s">
        <v>722</v>
      </c>
      <c r="H208" s="4">
        <f>H209+H210+H211+H212+H213</f>
        <v>176.30604</v>
      </c>
    </row>
    <row r="209" spans="1:8" s="36" customFormat="1" ht="12" x14ac:dyDescent="0.2">
      <c r="A209" s="34"/>
      <c r="B209" s="34"/>
      <c r="C209" s="40" t="s">
        <v>73</v>
      </c>
      <c r="D209" s="43" t="s">
        <v>391</v>
      </c>
      <c r="E209" s="5">
        <v>1093.8800000000001</v>
      </c>
      <c r="F209" s="5">
        <v>176.30604</v>
      </c>
      <c r="G209" s="5" t="s">
        <v>722</v>
      </c>
      <c r="H209" s="5">
        <v>176.30604</v>
      </c>
    </row>
    <row r="210" spans="1:8" s="36" customFormat="1" ht="24" x14ac:dyDescent="0.2">
      <c r="A210" s="34"/>
      <c r="B210" s="34"/>
      <c r="C210" s="40" t="s">
        <v>75</v>
      </c>
      <c r="D210" s="43" t="s">
        <v>392</v>
      </c>
      <c r="E210" s="5">
        <v>0</v>
      </c>
      <c r="F210" s="5">
        <v>0</v>
      </c>
      <c r="G210" s="5" t="s">
        <v>15</v>
      </c>
      <c r="H210" s="5">
        <v>0</v>
      </c>
    </row>
    <row r="211" spans="1:8" s="36" customFormat="1" ht="12" x14ac:dyDescent="0.2">
      <c r="A211" s="34"/>
      <c r="B211" s="34"/>
      <c r="C211" s="40" t="s">
        <v>102</v>
      </c>
      <c r="D211" s="43" t="s">
        <v>393</v>
      </c>
      <c r="E211" s="5">
        <v>0</v>
      </c>
      <c r="F211" s="5">
        <v>0</v>
      </c>
      <c r="G211" s="5" t="s">
        <v>15</v>
      </c>
      <c r="H211" s="5">
        <v>0</v>
      </c>
    </row>
    <row r="212" spans="1:8" s="36" customFormat="1" ht="12" x14ac:dyDescent="0.2">
      <c r="A212" s="34"/>
      <c r="B212" s="34"/>
      <c r="C212" s="40" t="s">
        <v>253</v>
      </c>
      <c r="D212" s="43" t="s">
        <v>394</v>
      </c>
      <c r="E212" s="5">
        <v>0</v>
      </c>
      <c r="F212" s="5">
        <v>0</v>
      </c>
      <c r="G212" s="5" t="s">
        <v>15</v>
      </c>
      <c r="H212" s="5">
        <v>0</v>
      </c>
    </row>
    <row r="213" spans="1:8" s="36" customFormat="1" ht="36" x14ac:dyDescent="0.2">
      <c r="A213" s="34"/>
      <c r="B213" s="34"/>
      <c r="C213" s="40" t="s">
        <v>395</v>
      </c>
      <c r="D213" s="43" t="s">
        <v>396</v>
      </c>
      <c r="E213" s="5">
        <v>0</v>
      </c>
      <c r="F213" s="5">
        <v>0</v>
      </c>
      <c r="G213" s="5" t="s">
        <v>15</v>
      </c>
      <c r="H213" s="5">
        <v>0</v>
      </c>
    </row>
    <row r="214" spans="1:8" s="36" customFormat="1" ht="24" x14ac:dyDescent="0.2">
      <c r="A214" s="34"/>
      <c r="B214" s="34"/>
      <c r="C214" s="15" t="s">
        <v>113</v>
      </c>
      <c r="D214" s="16" t="s">
        <v>397</v>
      </c>
      <c r="E214" s="17">
        <f>E215</f>
        <v>2080.25</v>
      </c>
      <c r="F214" s="17">
        <f>F215</f>
        <v>454.29629999999997</v>
      </c>
      <c r="G214" s="17" t="s">
        <v>723</v>
      </c>
      <c r="H214" s="17">
        <f>H215</f>
        <v>454.29629999999997</v>
      </c>
    </row>
    <row r="215" spans="1:8" s="36" customFormat="1" ht="36" x14ac:dyDescent="0.2">
      <c r="A215" s="34"/>
      <c r="B215" s="34"/>
      <c r="C215" s="2" t="s">
        <v>16</v>
      </c>
      <c r="D215" s="3" t="s">
        <v>398</v>
      </c>
      <c r="E215" s="4">
        <f>E216+E217+E218+E219+E220+E221+E222+E223+E224+E225+E226</f>
        <v>2080.25</v>
      </c>
      <c r="F215" s="4">
        <f>F216+F217+F218+F219+F220+F221+F222+F223+F224+F225+F226</f>
        <v>454.29629999999997</v>
      </c>
      <c r="G215" s="4" t="s">
        <v>723</v>
      </c>
      <c r="H215" s="4">
        <f>H216+H217+H218+H219+H220+H221+H222+H223+H224+H225+H226</f>
        <v>454.29629999999997</v>
      </c>
    </row>
    <row r="216" spans="1:8" s="36" customFormat="1" ht="24" x14ac:dyDescent="0.2">
      <c r="A216" s="34"/>
      <c r="B216" s="34"/>
      <c r="C216" s="40" t="s">
        <v>54</v>
      </c>
      <c r="D216" s="43" t="s">
        <v>399</v>
      </c>
      <c r="E216" s="5">
        <v>0</v>
      </c>
      <c r="F216" s="5">
        <v>0</v>
      </c>
      <c r="G216" s="5" t="s">
        <v>15</v>
      </c>
      <c r="H216" s="5">
        <v>0</v>
      </c>
    </row>
    <row r="217" spans="1:8" s="36" customFormat="1" ht="36" x14ac:dyDescent="0.2">
      <c r="A217" s="34"/>
      <c r="B217" s="34"/>
      <c r="C217" s="40" t="s">
        <v>55</v>
      </c>
      <c r="D217" s="43" t="s">
        <v>400</v>
      </c>
      <c r="E217" s="5">
        <v>94.38</v>
      </c>
      <c r="F217" s="5">
        <v>11.1753</v>
      </c>
      <c r="G217" s="5" t="s">
        <v>724</v>
      </c>
      <c r="H217" s="5">
        <v>11.1753</v>
      </c>
    </row>
    <row r="218" spans="1:8" s="36" customFormat="1" ht="48" x14ac:dyDescent="0.2">
      <c r="A218" s="34"/>
      <c r="B218" s="34"/>
      <c r="C218" s="40" t="s">
        <v>37</v>
      </c>
      <c r="D218" s="43" t="s">
        <v>401</v>
      </c>
      <c r="E218" s="5">
        <v>0</v>
      </c>
      <c r="F218" s="5">
        <v>0</v>
      </c>
      <c r="G218" s="5" t="s">
        <v>15</v>
      </c>
      <c r="H218" s="5">
        <v>0</v>
      </c>
    </row>
    <row r="219" spans="1:8" s="36" customFormat="1" ht="48" x14ac:dyDescent="0.2">
      <c r="A219" s="34"/>
      <c r="B219" s="34"/>
      <c r="C219" s="40" t="s">
        <v>39</v>
      </c>
      <c r="D219" s="43" t="s">
        <v>402</v>
      </c>
      <c r="E219" s="5">
        <v>0</v>
      </c>
      <c r="F219" s="5">
        <v>0</v>
      </c>
      <c r="G219" s="5" t="s">
        <v>15</v>
      </c>
      <c r="H219" s="5">
        <v>0</v>
      </c>
    </row>
    <row r="220" spans="1:8" s="36" customFormat="1" ht="36" x14ac:dyDescent="0.2">
      <c r="A220" s="34"/>
      <c r="B220" s="34"/>
      <c r="C220" s="40" t="s">
        <v>95</v>
      </c>
      <c r="D220" s="43" t="s">
        <v>403</v>
      </c>
      <c r="E220" s="5">
        <v>1865.47</v>
      </c>
      <c r="F220" s="5">
        <v>443.12099999999998</v>
      </c>
      <c r="G220" s="5" t="s">
        <v>725</v>
      </c>
      <c r="H220" s="5">
        <v>443.12099999999998</v>
      </c>
    </row>
    <row r="221" spans="1:8" s="36" customFormat="1" ht="24" x14ac:dyDescent="0.2">
      <c r="A221" s="34"/>
      <c r="B221" s="34"/>
      <c r="C221" s="40" t="s">
        <v>140</v>
      </c>
      <c r="D221" s="43" t="s">
        <v>404</v>
      </c>
      <c r="E221" s="5">
        <v>0</v>
      </c>
      <c r="F221" s="5">
        <v>0</v>
      </c>
      <c r="G221" s="5" t="s">
        <v>15</v>
      </c>
      <c r="H221" s="5">
        <v>0</v>
      </c>
    </row>
    <row r="222" spans="1:8" s="36" customFormat="1" ht="24" x14ac:dyDescent="0.2">
      <c r="A222" s="34"/>
      <c r="B222" s="34"/>
      <c r="C222" s="40" t="s">
        <v>141</v>
      </c>
      <c r="D222" s="43" t="s">
        <v>405</v>
      </c>
      <c r="E222" s="5">
        <v>10</v>
      </c>
      <c r="F222" s="5">
        <v>0</v>
      </c>
      <c r="G222" s="5" t="s">
        <v>540</v>
      </c>
      <c r="H222" s="5">
        <v>0</v>
      </c>
    </row>
    <row r="223" spans="1:8" s="36" customFormat="1" ht="24" x14ac:dyDescent="0.2">
      <c r="A223" s="34"/>
      <c r="B223" s="34"/>
      <c r="C223" s="40" t="s">
        <v>185</v>
      </c>
      <c r="D223" s="43" t="s">
        <v>406</v>
      </c>
      <c r="E223" s="5">
        <v>20</v>
      </c>
      <c r="F223" s="5">
        <v>0</v>
      </c>
      <c r="G223" s="5" t="s">
        <v>540</v>
      </c>
      <c r="H223" s="5">
        <v>0</v>
      </c>
    </row>
    <row r="224" spans="1:8" s="36" customFormat="1" ht="24" x14ac:dyDescent="0.2">
      <c r="A224" s="34"/>
      <c r="B224" s="34"/>
      <c r="C224" s="40" t="s">
        <v>188</v>
      </c>
      <c r="D224" s="43" t="s">
        <v>407</v>
      </c>
      <c r="E224" s="5">
        <v>90.4</v>
      </c>
      <c r="F224" s="5">
        <v>0</v>
      </c>
      <c r="G224" s="5" t="s">
        <v>540</v>
      </c>
      <c r="H224" s="5">
        <v>0</v>
      </c>
    </row>
    <row r="225" spans="1:8" s="36" customFormat="1" ht="24" x14ac:dyDescent="0.2">
      <c r="A225" s="34"/>
      <c r="B225" s="34"/>
      <c r="C225" s="40" t="s">
        <v>42</v>
      </c>
      <c r="D225" s="43" t="s">
        <v>408</v>
      </c>
      <c r="E225" s="5">
        <v>0</v>
      </c>
      <c r="F225" s="5">
        <v>0</v>
      </c>
      <c r="G225" s="5" t="s">
        <v>15</v>
      </c>
      <c r="H225" s="5">
        <v>0</v>
      </c>
    </row>
    <row r="226" spans="1:8" s="36" customFormat="1" ht="60" x14ac:dyDescent="0.2">
      <c r="A226" s="34"/>
      <c r="B226" s="34"/>
      <c r="C226" s="40" t="s">
        <v>409</v>
      </c>
      <c r="D226" s="43" t="s">
        <v>410</v>
      </c>
      <c r="E226" s="5">
        <v>0</v>
      </c>
      <c r="F226" s="5">
        <v>0</v>
      </c>
      <c r="G226" s="5" t="s">
        <v>15</v>
      </c>
      <c r="H226" s="5">
        <v>0</v>
      </c>
    </row>
    <row r="227" spans="1:8" s="36" customFormat="1" ht="36" x14ac:dyDescent="0.2">
      <c r="A227" s="34"/>
      <c r="B227" s="34"/>
      <c r="C227" s="15" t="s">
        <v>14</v>
      </c>
      <c r="D227" s="16" t="s">
        <v>411</v>
      </c>
      <c r="E227" s="17">
        <f>E228</f>
        <v>72.2</v>
      </c>
      <c r="F227" s="17">
        <f>F228</f>
        <v>57.76</v>
      </c>
      <c r="G227" s="17" t="s">
        <v>726</v>
      </c>
      <c r="H227" s="17">
        <f>H228</f>
        <v>57.76</v>
      </c>
    </row>
    <row r="228" spans="1:8" s="36" customFormat="1" ht="36" x14ac:dyDescent="0.2">
      <c r="A228" s="34"/>
      <c r="B228" s="34"/>
      <c r="C228" s="2" t="s">
        <v>16</v>
      </c>
      <c r="D228" s="3" t="s">
        <v>412</v>
      </c>
      <c r="E228" s="4">
        <f>E229+E230+E231</f>
        <v>72.2</v>
      </c>
      <c r="F228" s="4">
        <f>F229+F230+F231</f>
        <v>57.76</v>
      </c>
      <c r="G228" s="4" t="s">
        <v>726</v>
      </c>
      <c r="H228" s="4">
        <f>H229+H230+H231</f>
        <v>57.76</v>
      </c>
    </row>
    <row r="229" spans="1:8" s="36" customFormat="1" ht="48" x14ac:dyDescent="0.2">
      <c r="A229" s="34"/>
      <c r="B229" s="34"/>
      <c r="C229" s="40" t="s">
        <v>54</v>
      </c>
      <c r="D229" s="43" t="s">
        <v>413</v>
      </c>
      <c r="E229" s="5">
        <v>72.2</v>
      </c>
      <c r="F229" s="5">
        <v>57.76</v>
      </c>
      <c r="G229" s="5" t="s">
        <v>726</v>
      </c>
      <c r="H229" s="5">
        <v>57.76</v>
      </c>
    </row>
    <row r="230" spans="1:8" s="36" customFormat="1" ht="24" x14ac:dyDescent="0.2">
      <c r="A230" s="34"/>
      <c r="B230" s="34"/>
      <c r="C230" s="40" t="s">
        <v>55</v>
      </c>
      <c r="D230" s="43" t="s">
        <v>414</v>
      </c>
      <c r="E230" s="5">
        <v>0</v>
      </c>
      <c r="F230" s="5">
        <v>0</v>
      </c>
      <c r="G230" s="5" t="s">
        <v>15</v>
      </c>
      <c r="H230" s="5">
        <v>0</v>
      </c>
    </row>
    <row r="231" spans="1:8" s="36" customFormat="1" ht="24" x14ac:dyDescent="0.2">
      <c r="A231" s="34"/>
      <c r="B231" s="34"/>
      <c r="C231" s="40" t="s">
        <v>37</v>
      </c>
      <c r="D231" s="43" t="s">
        <v>415</v>
      </c>
      <c r="E231" s="5">
        <v>0</v>
      </c>
      <c r="F231" s="5">
        <v>0</v>
      </c>
      <c r="G231" s="5" t="s">
        <v>15</v>
      </c>
      <c r="H231" s="5">
        <v>0</v>
      </c>
    </row>
    <row r="232" spans="1:8" s="36" customFormat="1" ht="12" x14ac:dyDescent="0.2">
      <c r="A232" s="34"/>
      <c r="B232" s="34"/>
      <c r="C232" s="15" t="s">
        <v>161</v>
      </c>
      <c r="D232" s="16" t="s">
        <v>109</v>
      </c>
      <c r="E232" s="17">
        <f>E233</f>
        <v>34561.870000000003</v>
      </c>
      <c r="F232" s="17">
        <f>F233</f>
        <v>15607.23213</v>
      </c>
      <c r="G232" s="17" t="s">
        <v>727</v>
      </c>
      <c r="H232" s="17">
        <f>H233</f>
        <v>15607.23213</v>
      </c>
    </row>
    <row r="233" spans="1:8" s="36" customFormat="1" ht="24" x14ac:dyDescent="0.2">
      <c r="A233" s="34"/>
      <c r="B233" s="34"/>
      <c r="C233" s="2" t="s">
        <v>16</v>
      </c>
      <c r="D233" s="3" t="s">
        <v>110</v>
      </c>
      <c r="E233" s="4">
        <f>E234</f>
        <v>34561.870000000003</v>
      </c>
      <c r="F233" s="4">
        <f>F234</f>
        <v>15607.23213</v>
      </c>
      <c r="G233" s="4" t="s">
        <v>727</v>
      </c>
      <c r="H233" s="4">
        <f>H234</f>
        <v>15607.23213</v>
      </c>
    </row>
    <row r="234" spans="1:8" s="36" customFormat="1" ht="36" x14ac:dyDescent="0.2">
      <c r="A234" s="34"/>
      <c r="B234" s="34"/>
      <c r="C234" s="40" t="s">
        <v>54</v>
      </c>
      <c r="D234" s="43" t="s">
        <v>552</v>
      </c>
      <c r="E234" s="5">
        <v>34561.870000000003</v>
      </c>
      <c r="F234" s="5">
        <v>15607.23213</v>
      </c>
      <c r="G234" s="5" t="s">
        <v>727</v>
      </c>
      <c r="H234" s="5">
        <v>15607.23213</v>
      </c>
    </row>
    <row r="235" spans="1:8" s="36" customFormat="1" ht="15.75" x14ac:dyDescent="0.2">
      <c r="A235" s="34"/>
      <c r="B235" s="34"/>
      <c r="C235" s="51"/>
      <c r="D235" s="41" t="s">
        <v>6</v>
      </c>
      <c r="E235" s="1">
        <f>E159+E189+E202+E214+E227+E232</f>
        <v>139030.47708899999</v>
      </c>
      <c r="F235" s="1">
        <f>F159+F189+F202+F214+F227+F232</f>
        <v>29497.956279999999</v>
      </c>
      <c r="G235" s="1" t="s">
        <v>728</v>
      </c>
      <c r="H235" s="1">
        <f>H159+H189+H202+H214+H227+H232</f>
        <v>29497.956279999999</v>
      </c>
    </row>
    <row r="236" spans="1:8" s="36" customFormat="1" ht="12" x14ac:dyDescent="0.2">
      <c r="A236" s="30">
        <v>9</v>
      </c>
      <c r="B236" s="34" t="s">
        <v>555</v>
      </c>
      <c r="C236" s="15" t="s">
        <v>34</v>
      </c>
      <c r="D236" s="16" t="s">
        <v>416</v>
      </c>
      <c r="E236" s="17">
        <v>0</v>
      </c>
      <c r="F236" s="17">
        <v>0</v>
      </c>
      <c r="G236" s="5" t="s">
        <v>540</v>
      </c>
      <c r="H236" s="17">
        <v>0</v>
      </c>
    </row>
    <row r="237" spans="1:8" s="36" customFormat="1" ht="24" x14ac:dyDescent="0.2">
      <c r="A237" s="31"/>
      <c r="B237" s="34"/>
      <c r="C237" s="2" t="s">
        <v>16</v>
      </c>
      <c r="D237" s="3" t="s">
        <v>417</v>
      </c>
      <c r="E237" s="4">
        <v>0</v>
      </c>
      <c r="F237" s="4">
        <v>0</v>
      </c>
      <c r="G237" s="5" t="s">
        <v>540</v>
      </c>
      <c r="H237" s="4">
        <v>0</v>
      </c>
    </row>
    <row r="238" spans="1:8" s="36" customFormat="1" ht="12" x14ac:dyDescent="0.2">
      <c r="A238" s="31"/>
      <c r="B238" s="34"/>
      <c r="C238" s="15" t="s">
        <v>51</v>
      </c>
      <c r="D238" s="16" t="s">
        <v>418</v>
      </c>
      <c r="E238" s="17">
        <v>0</v>
      </c>
      <c r="F238" s="17">
        <v>0</v>
      </c>
      <c r="G238" s="5" t="s">
        <v>540</v>
      </c>
      <c r="H238" s="17">
        <v>0</v>
      </c>
    </row>
    <row r="239" spans="1:8" s="36" customFormat="1" ht="48" x14ac:dyDescent="0.2">
      <c r="A239" s="31"/>
      <c r="B239" s="34"/>
      <c r="C239" s="2" t="s">
        <v>16</v>
      </c>
      <c r="D239" s="3" t="s">
        <v>419</v>
      </c>
      <c r="E239" s="4">
        <v>0</v>
      </c>
      <c r="F239" s="4">
        <v>0</v>
      </c>
      <c r="G239" s="5" t="s">
        <v>540</v>
      </c>
      <c r="H239" s="4">
        <v>0</v>
      </c>
    </row>
    <row r="240" spans="1:8" s="36" customFormat="1" ht="48" x14ac:dyDescent="0.2">
      <c r="A240" s="31"/>
      <c r="B240" s="34"/>
      <c r="C240" s="15" t="s">
        <v>17</v>
      </c>
      <c r="D240" s="16" t="s">
        <v>420</v>
      </c>
      <c r="E240" s="17">
        <v>42744</v>
      </c>
      <c r="F240" s="17">
        <v>0</v>
      </c>
      <c r="G240" s="5" t="s">
        <v>540</v>
      </c>
      <c r="H240" s="17">
        <v>0</v>
      </c>
    </row>
    <row r="241" spans="1:8" s="36" customFormat="1" ht="48" x14ac:dyDescent="0.2">
      <c r="A241" s="31"/>
      <c r="B241" s="34"/>
      <c r="C241" s="2" t="s">
        <v>16</v>
      </c>
      <c r="D241" s="3" t="s">
        <v>421</v>
      </c>
      <c r="E241" s="4">
        <v>42744</v>
      </c>
      <c r="F241" s="4">
        <v>0</v>
      </c>
      <c r="G241" s="5" t="s">
        <v>540</v>
      </c>
      <c r="H241" s="4">
        <v>0</v>
      </c>
    </row>
    <row r="242" spans="1:8" s="36" customFormat="1" ht="36" x14ac:dyDescent="0.2">
      <c r="A242" s="31"/>
      <c r="B242" s="34"/>
      <c r="C242" s="40" t="s">
        <v>54</v>
      </c>
      <c r="D242" s="43" t="s">
        <v>422</v>
      </c>
      <c r="E242" s="5">
        <v>12565</v>
      </c>
      <c r="F242" s="5">
        <v>0</v>
      </c>
      <c r="G242" s="5" t="s">
        <v>540</v>
      </c>
      <c r="H242" s="5">
        <v>0</v>
      </c>
    </row>
    <row r="243" spans="1:8" s="36" customFormat="1" ht="24" x14ac:dyDescent="0.2">
      <c r="A243" s="31"/>
      <c r="B243" s="34"/>
      <c r="C243" s="40" t="s">
        <v>55</v>
      </c>
      <c r="D243" s="43" t="s">
        <v>553</v>
      </c>
      <c r="E243" s="5">
        <v>30179</v>
      </c>
      <c r="F243" s="5">
        <v>0</v>
      </c>
      <c r="G243" s="5" t="s">
        <v>540</v>
      </c>
      <c r="H243" s="5">
        <v>0</v>
      </c>
    </row>
    <row r="244" spans="1:8" s="36" customFormat="1" ht="24" x14ac:dyDescent="0.2">
      <c r="A244" s="31"/>
      <c r="B244" s="34"/>
      <c r="C244" s="15" t="s">
        <v>161</v>
      </c>
      <c r="D244" s="16" t="s">
        <v>423</v>
      </c>
      <c r="E244" s="17">
        <v>0</v>
      </c>
      <c r="F244" s="17">
        <v>0</v>
      </c>
      <c r="G244" s="5" t="s">
        <v>540</v>
      </c>
      <c r="H244" s="17">
        <v>0</v>
      </c>
    </row>
    <row r="245" spans="1:8" s="36" customFormat="1" ht="48" x14ac:dyDescent="0.2">
      <c r="A245" s="31"/>
      <c r="B245" s="34"/>
      <c r="C245" s="2" t="s">
        <v>16</v>
      </c>
      <c r="D245" s="3" t="s">
        <v>554</v>
      </c>
      <c r="E245" s="4">
        <v>0</v>
      </c>
      <c r="F245" s="4">
        <v>0</v>
      </c>
      <c r="G245" s="5" t="s">
        <v>540</v>
      </c>
      <c r="H245" s="4">
        <v>0</v>
      </c>
    </row>
    <row r="246" spans="1:8" s="36" customFormat="1" ht="24" x14ac:dyDescent="0.2">
      <c r="A246" s="31"/>
      <c r="B246" s="34"/>
      <c r="C246" s="15" t="s">
        <v>309</v>
      </c>
      <c r="D246" s="16" t="s">
        <v>424</v>
      </c>
      <c r="E246" s="17">
        <v>0</v>
      </c>
      <c r="F246" s="17">
        <v>0</v>
      </c>
      <c r="G246" s="5" t="s">
        <v>540</v>
      </c>
      <c r="H246" s="17">
        <v>0</v>
      </c>
    </row>
    <row r="247" spans="1:8" s="36" customFormat="1" ht="36" x14ac:dyDescent="0.2">
      <c r="A247" s="31"/>
      <c r="B247" s="34"/>
      <c r="C247" s="2" t="s">
        <v>16</v>
      </c>
      <c r="D247" s="3" t="s">
        <v>425</v>
      </c>
      <c r="E247" s="4">
        <v>0</v>
      </c>
      <c r="F247" s="4">
        <v>0</v>
      </c>
      <c r="G247" s="5" t="s">
        <v>540</v>
      </c>
      <c r="H247" s="4">
        <v>0</v>
      </c>
    </row>
    <row r="248" spans="1:8" s="36" customFormat="1" ht="15.75" x14ac:dyDescent="0.2">
      <c r="A248" s="32"/>
      <c r="B248" s="34"/>
      <c r="C248" s="51"/>
      <c r="D248" s="41" t="s">
        <v>6</v>
      </c>
      <c r="E248" s="1">
        <v>42744</v>
      </c>
      <c r="F248" s="1">
        <v>0</v>
      </c>
      <c r="G248" s="1" t="s">
        <v>512</v>
      </c>
      <c r="H248" s="1">
        <v>0</v>
      </c>
    </row>
    <row r="249" spans="1:8" s="36" customFormat="1" ht="12" x14ac:dyDescent="0.2">
      <c r="A249" s="34">
        <v>10</v>
      </c>
      <c r="B249" s="34" t="s">
        <v>565</v>
      </c>
      <c r="C249" s="15" t="s">
        <v>34</v>
      </c>
      <c r="D249" s="16" t="s">
        <v>426</v>
      </c>
      <c r="E249" s="17">
        <v>28451.67</v>
      </c>
      <c r="F249" s="17">
        <v>0</v>
      </c>
      <c r="G249" s="17" t="s">
        <v>512</v>
      </c>
      <c r="H249" s="17">
        <v>0</v>
      </c>
    </row>
    <row r="250" spans="1:8" s="36" customFormat="1" ht="48" x14ac:dyDescent="0.2">
      <c r="A250" s="34"/>
      <c r="B250" s="34"/>
      <c r="C250" s="2" t="s">
        <v>13</v>
      </c>
      <c r="D250" s="3" t="s">
        <v>427</v>
      </c>
      <c r="E250" s="4">
        <v>28451.67</v>
      </c>
      <c r="F250" s="4">
        <v>0</v>
      </c>
      <c r="G250" s="4" t="s">
        <v>512</v>
      </c>
      <c r="H250" s="4">
        <v>0</v>
      </c>
    </row>
    <row r="251" spans="1:8" s="36" customFormat="1" ht="24" x14ac:dyDescent="0.2">
      <c r="A251" s="34"/>
      <c r="B251" s="34"/>
      <c r="C251" s="40" t="s">
        <v>98</v>
      </c>
      <c r="D251" s="43" t="s">
        <v>428</v>
      </c>
      <c r="E251" s="5">
        <v>28451.67</v>
      </c>
      <c r="F251" s="5">
        <v>0</v>
      </c>
      <c r="G251" s="5" t="s">
        <v>512</v>
      </c>
      <c r="H251" s="5">
        <v>0</v>
      </c>
    </row>
    <row r="252" spans="1:8" s="36" customFormat="1" ht="24" x14ac:dyDescent="0.2">
      <c r="A252" s="34"/>
      <c r="B252" s="34"/>
      <c r="C252" s="15" t="s">
        <v>17</v>
      </c>
      <c r="D252" s="16" t="s">
        <v>429</v>
      </c>
      <c r="E252" s="17">
        <v>503178.52</v>
      </c>
      <c r="F252" s="17">
        <v>28940.391</v>
      </c>
      <c r="G252" s="17" t="s">
        <v>556</v>
      </c>
      <c r="H252" s="17">
        <v>28940.391</v>
      </c>
    </row>
    <row r="253" spans="1:8" s="36" customFormat="1" ht="36" x14ac:dyDescent="0.2">
      <c r="A253" s="34"/>
      <c r="B253" s="34"/>
      <c r="C253" s="2" t="s">
        <v>16</v>
      </c>
      <c r="D253" s="3" t="s">
        <v>430</v>
      </c>
      <c r="E253" s="4">
        <v>167330.84999999998</v>
      </c>
      <c r="F253" s="4">
        <v>0</v>
      </c>
      <c r="G253" s="4" t="s">
        <v>512</v>
      </c>
      <c r="H253" s="4">
        <v>0</v>
      </c>
    </row>
    <row r="254" spans="1:8" s="36" customFormat="1" ht="24" x14ac:dyDescent="0.2">
      <c r="A254" s="34"/>
      <c r="B254" s="34"/>
      <c r="C254" s="40" t="s">
        <v>54</v>
      </c>
      <c r="D254" s="43" t="s">
        <v>431</v>
      </c>
      <c r="E254" s="5">
        <v>0</v>
      </c>
      <c r="F254" s="5">
        <v>0</v>
      </c>
      <c r="G254" s="5" t="s">
        <v>15</v>
      </c>
      <c r="H254" s="5">
        <v>0</v>
      </c>
    </row>
    <row r="255" spans="1:8" s="36" customFormat="1" ht="24" x14ac:dyDescent="0.2">
      <c r="A255" s="34"/>
      <c r="B255" s="34"/>
      <c r="C255" s="40" t="s">
        <v>141</v>
      </c>
      <c r="D255" s="43" t="s">
        <v>557</v>
      </c>
      <c r="E255" s="5">
        <v>87490.11</v>
      </c>
      <c r="F255" s="5">
        <v>0</v>
      </c>
      <c r="G255" s="5" t="s">
        <v>512</v>
      </c>
      <c r="H255" s="5">
        <v>0</v>
      </c>
    </row>
    <row r="256" spans="1:8" s="36" customFormat="1" ht="24" x14ac:dyDescent="0.2">
      <c r="A256" s="34"/>
      <c r="B256" s="34"/>
      <c r="C256" s="40" t="s">
        <v>40</v>
      </c>
      <c r="D256" s="43" t="s">
        <v>557</v>
      </c>
      <c r="E256" s="5">
        <v>79840.739999999991</v>
      </c>
      <c r="F256" s="5">
        <v>0</v>
      </c>
      <c r="G256" s="5" t="s">
        <v>512</v>
      </c>
      <c r="H256" s="5">
        <v>0</v>
      </c>
    </row>
    <row r="257" spans="1:8" s="36" customFormat="1" ht="48" x14ac:dyDescent="0.2">
      <c r="A257" s="34"/>
      <c r="B257" s="34"/>
      <c r="C257" s="2" t="s">
        <v>13</v>
      </c>
      <c r="D257" s="3" t="s">
        <v>558</v>
      </c>
      <c r="E257" s="4">
        <v>335847.67000000004</v>
      </c>
      <c r="F257" s="4">
        <v>28940.391</v>
      </c>
      <c r="G257" s="4" t="s">
        <v>559</v>
      </c>
      <c r="H257" s="4">
        <v>28940.391</v>
      </c>
    </row>
    <row r="258" spans="1:8" s="36" customFormat="1" ht="36" x14ac:dyDescent="0.2">
      <c r="A258" s="34"/>
      <c r="B258" s="34"/>
      <c r="C258" s="40" t="s">
        <v>98</v>
      </c>
      <c r="D258" s="43" t="s">
        <v>432</v>
      </c>
      <c r="E258" s="5">
        <v>0</v>
      </c>
      <c r="F258" s="5">
        <v>0</v>
      </c>
      <c r="G258" s="5" t="s">
        <v>15</v>
      </c>
      <c r="H258" s="5">
        <v>0</v>
      </c>
    </row>
    <row r="259" spans="1:8" s="36" customFormat="1" ht="36" x14ac:dyDescent="0.2">
      <c r="A259" s="34"/>
      <c r="B259" s="34"/>
      <c r="C259" s="40" t="s">
        <v>560</v>
      </c>
      <c r="D259" s="43" t="s">
        <v>561</v>
      </c>
      <c r="E259" s="5">
        <v>304635.7</v>
      </c>
      <c r="F259" s="5">
        <v>28940.391</v>
      </c>
      <c r="G259" s="5" t="s">
        <v>562</v>
      </c>
      <c r="H259" s="5">
        <v>28940.391</v>
      </c>
    </row>
    <row r="260" spans="1:8" s="36" customFormat="1" ht="36" x14ac:dyDescent="0.2">
      <c r="A260" s="34"/>
      <c r="B260" s="34"/>
      <c r="C260" s="40" t="s">
        <v>451</v>
      </c>
      <c r="D260" s="43" t="s">
        <v>563</v>
      </c>
      <c r="E260" s="5">
        <v>31211.97</v>
      </c>
      <c r="F260" s="5">
        <v>0</v>
      </c>
      <c r="G260" s="5" t="s">
        <v>512</v>
      </c>
      <c r="H260" s="5">
        <v>0</v>
      </c>
    </row>
    <row r="261" spans="1:8" s="36" customFormat="1" ht="48" x14ac:dyDescent="0.2">
      <c r="A261" s="34"/>
      <c r="B261" s="34"/>
      <c r="C261" s="2" t="s">
        <v>82</v>
      </c>
      <c r="D261" s="3" t="s">
        <v>433</v>
      </c>
      <c r="E261" s="4">
        <v>0</v>
      </c>
      <c r="F261" s="4">
        <v>0</v>
      </c>
      <c r="G261" s="4" t="s">
        <v>15</v>
      </c>
      <c r="H261" s="4">
        <v>0</v>
      </c>
    </row>
    <row r="262" spans="1:8" s="36" customFormat="1" ht="24" x14ac:dyDescent="0.2">
      <c r="A262" s="34"/>
      <c r="B262" s="34"/>
      <c r="C262" s="15" t="s">
        <v>14</v>
      </c>
      <c r="D262" s="16" t="s">
        <v>434</v>
      </c>
      <c r="E262" s="17">
        <v>0</v>
      </c>
      <c r="F262" s="17">
        <v>0</v>
      </c>
      <c r="G262" s="17" t="s">
        <v>15</v>
      </c>
      <c r="H262" s="17">
        <v>0</v>
      </c>
    </row>
    <row r="263" spans="1:8" s="39" customFormat="1" ht="24" x14ac:dyDescent="0.2">
      <c r="A263" s="34"/>
      <c r="B263" s="34"/>
      <c r="C263" s="2" t="s">
        <v>13</v>
      </c>
      <c r="D263" s="3" t="s">
        <v>435</v>
      </c>
      <c r="E263" s="4">
        <v>0</v>
      </c>
      <c r="F263" s="4">
        <v>0</v>
      </c>
      <c r="G263" s="4" t="s">
        <v>15</v>
      </c>
      <c r="H263" s="4">
        <v>0</v>
      </c>
    </row>
    <row r="264" spans="1:8" s="39" customFormat="1" ht="24" x14ac:dyDescent="0.2">
      <c r="A264" s="34"/>
      <c r="B264" s="34"/>
      <c r="C264" s="15" t="s">
        <v>278</v>
      </c>
      <c r="D264" s="16" t="s">
        <v>436</v>
      </c>
      <c r="E264" s="17">
        <v>0</v>
      </c>
      <c r="F264" s="17">
        <v>0</v>
      </c>
      <c r="G264" s="17" t="s">
        <v>15</v>
      </c>
      <c r="H264" s="17">
        <v>0</v>
      </c>
    </row>
    <row r="265" spans="1:8" s="39" customFormat="1" ht="36" x14ac:dyDescent="0.2">
      <c r="A265" s="34"/>
      <c r="B265" s="34"/>
      <c r="C265" s="2" t="s">
        <v>13</v>
      </c>
      <c r="D265" s="3" t="s">
        <v>437</v>
      </c>
      <c r="E265" s="4">
        <v>0</v>
      </c>
      <c r="F265" s="4">
        <v>0</v>
      </c>
      <c r="G265" s="4" t="s">
        <v>15</v>
      </c>
      <c r="H265" s="4">
        <v>0</v>
      </c>
    </row>
    <row r="266" spans="1:8" s="39" customFormat="1" ht="15.75" x14ac:dyDescent="0.2">
      <c r="A266" s="34"/>
      <c r="B266" s="34"/>
      <c r="C266" s="51"/>
      <c r="D266" s="54" t="s">
        <v>6</v>
      </c>
      <c r="E266" s="1">
        <v>531630.19000000006</v>
      </c>
      <c r="F266" s="1">
        <v>28940.391</v>
      </c>
      <c r="G266" s="1" t="s">
        <v>564</v>
      </c>
      <c r="H266" s="1">
        <v>28940.391</v>
      </c>
    </row>
    <row r="267" spans="1:8" s="39" customFormat="1" ht="12" x14ac:dyDescent="0.2">
      <c r="A267" s="44">
        <v>11</v>
      </c>
      <c r="B267" s="45" t="s">
        <v>570</v>
      </c>
      <c r="C267" s="15" t="s">
        <v>34</v>
      </c>
      <c r="D267" s="16" t="s">
        <v>196</v>
      </c>
      <c r="E267" s="17">
        <f>E268+E269+E281+E282</f>
        <v>38381.799999999996</v>
      </c>
      <c r="F267" s="17">
        <f>F268+F269+F281+F282</f>
        <v>25486.157449999999</v>
      </c>
      <c r="G267" s="17" t="s">
        <v>566</v>
      </c>
      <c r="H267" s="17">
        <f>H268+H269+H281+H282</f>
        <v>25486.157449999999</v>
      </c>
    </row>
    <row r="268" spans="1:8" s="39" customFormat="1" ht="48" x14ac:dyDescent="0.2">
      <c r="A268" s="44"/>
      <c r="B268" s="46"/>
      <c r="C268" s="2" t="s">
        <v>13</v>
      </c>
      <c r="D268" s="3" t="s">
        <v>197</v>
      </c>
      <c r="E268" s="4">
        <f>0</f>
        <v>0</v>
      </c>
      <c r="F268" s="4">
        <f>0</f>
        <v>0</v>
      </c>
      <c r="G268" s="4" t="s">
        <v>15</v>
      </c>
      <c r="H268" s="4">
        <f>0</f>
        <v>0</v>
      </c>
    </row>
    <row r="269" spans="1:8" s="39" customFormat="1" ht="36" x14ac:dyDescent="0.2">
      <c r="A269" s="44"/>
      <c r="B269" s="46"/>
      <c r="C269" s="2" t="s">
        <v>68</v>
      </c>
      <c r="D269" s="3" t="s">
        <v>198</v>
      </c>
      <c r="E269" s="4">
        <f>E270</f>
        <v>38381.799999999996</v>
      </c>
      <c r="F269" s="4">
        <f>F270</f>
        <v>25486.157449999999</v>
      </c>
      <c r="G269" s="4" t="s">
        <v>566</v>
      </c>
      <c r="H269" s="4">
        <f>H270</f>
        <v>25486.157449999999</v>
      </c>
    </row>
    <row r="270" spans="1:8" s="39" customFormat="1" ht="72" x14ac:dyDescent="0.2">
      <c r="A270" s="44"/>
      <c r="B270" s="46"/>
      <c r="C270" s="40" t="s">
        <v>73</v>
      </c>
      <c r="D270" s="43" t="s">
        <v>199</v>
      </c>
      <c r="E270" s="5">
        <f>E271+E272+E273+E274+E275+E276+E277+E278+E279+E280</f>
        <v>38381.799999999996</v>
      </c>
      <c r="F270" s="5">
        <f>F271+F272+F273+F274+F275+F276+F277+F278+F279+F280</f>
        <v>25486.157449999999</v>
      </c>
      <c r="G270" s="5" t="s">
        <v>566</v>
      </c>
      <c r="H270" s="5">
        <f>H271+H272+H273+H274+H275+H276+H277+H278+H279+H280</f>
        <v>25486.157449999999</v>
      </c>
    </row>
    <row r="271" spans="1:8" s="39" customFormat="1" ht="84" x14ac:dyDescent="0.2">
      <c r="A271" s="44"/>
      <c r="B271" s="46"/>
      <c r="C271" s="40" t="s">
        <v>200</v>
      </c>
      <c r="D271" s="43" t="s">
        <v>201</v>
      </c>
      <c r="E271" s="5">
        <f>0</f>
        <v>0</v>
      </c>
      <c r="F271" s="5">
        <f>0</f>
        <v>0</v>
      </c>
      <c r="G271" s="5" t="s">
        <v>15</v>
      </c>
      <c r="H271" s="5">
        <f>0</f>
        <v>0</v>
      </c>
    </row>
    <row r="272" spans="1:8" s="39" customFormat="1" ht="84" x14ac:dyDescent="0.2">
      <c r="A272" s="44"/>
      <c r="B272" s="46"/>
      <c r="C272" s="40" t="s">
        <v>202</v>
      </c>
      <c r="D272" s="43" t="s">
        <v>203</v>
      </c>
      <c r="E272" s="5">
        <f>0</f>
        <v>0</v>
      </c>
      <c r="F272" s="5">
        <f>0</f>
        <v>0</v>
      </c>
      <c r="G272" s="5" t="s">
        <v>15</v>
      </c>
      <c r="H272" s="5">
        <f>0</f>
        <v>0</v>
      </c>
    </row>
    <row r="273" spans="1:8" s="39" customFormat="1" ht="48" x14ac:dyDescent="0.2">
      <c r="A273" s="44"/>
      <c r="B273" s="46"/>
      <c r="C273" s="40" t="s">
        <v>204</v>
      </c>
      <c r="D273" s="43" t="s">
        <v>205</v>
      </c>
      <c r="E273" s="5">
        <f>0</f>
        <v>0</v>
      </c>
      <c r="F273" s="5">
        <f>0</f>
        <v>0</v>
      </c>
      <c r="G273" s="5" t="s">
        <v>15</v>
      </c>
      <c r="H273" s="5">
        <f>0</f>
        <v>0</v>
      </c>
    </row>
    <row r="274" spans="1:8" s="39" customFormat="1" ht="60" x14ac:dyDescent="0.2">
      <c r="A274" s="44"/>
      <c r="B274" s="46"/>
      <c r="C274" s="40" t="s">
        <v>206</v>
      </c>
      <c r="D274" s="43" t="s">
        <v>207</v>
      </c>
      <c r="E274" s="5">
        <f>0</f>
        <v>0</v>
      </c>
      <c r="F274" s="5">
        <f>0</f>
        <v>0</v>
      </c>
      <c r="G274" s="5" t="s">
        <v>15</v>
      </c>
      <c r="H274" s="5">
        <f>0</f>
        <v>0</v>
      </c>
    </row>
    <row r="275" spans="1:8" s="39" customFormat="1" ht="60" x14ac:dyDescent="0.2">
      <c r="A275" s="44"/>
      <c r="B275" s="46"/>
      <c r="C275" s="40" t="s">
        <v>208</v>
      </c>
      <c r="D275" s="43" t="s">
        <v>209</v>
      </c>
      <c r="E275" s="5">
        <f>1114.86+5823.8+4575.9</f>
        <v>11514.56</v>
      </c>
      <c r="F275" s="5">
        <f>0</f>
        <v>0</v>
      </c>
      <c r="G275" s="5" t="s">
        <v>512</v>
      </c>
      <c r="H275" s="5">
        <f>0</f>
        <v>0</v>
      </c>
    </row>
    <row r="276" spans="1:8" s="39" customFormat="1" ht="72" x14ac:dyDescent="0.2">
      <c r="A276" s="44"/>
      <c r="B276" s="46"/>
      <c r="C276" s="40" t="s">
        <v>210</v>
      </c>
      <c r="D276" s="43" t="s">
        <v>211</v>
      </c>
      <c r="E276" s="5">
        <f>2601.34+13588.9+10677</f>
        <v>26867.239999999998</v>
      </c>
      <c r="F276" s="5">
        <f>2467.62346+12890.38099+10128.153</f>
        <v>25486.157449999999</v>
      </c>
      <c r="G276" s="5" t="s">
        <v>567</v>
      </c>
      <c r="H276" s="5">
        <f>2467.62346+12890.38099+10128.153</f>
        <v>25486.157449999999</v>
      </c>
    </row>
    <row r="277" spans="1:8" s="39" customFormat="1" ht="60" x14ac:dyDescent="0.2">
      <c r="A277" s="44"/>
      <c r="B277" s="46"/>
      <c r="C277" s="40" t="s">
        <v>212</v>
      </c>
      <c r="D277" s="43" t="s">
        <v>213</v>
      </c>
      <c r="E277" s="5">
        <f>0</f>
        <v>0</v>
      </c>
      <c r="F277" s="5">
        <f>0</f>
        <v>0</v>
      </c>
      <c r="G277" s="5" t="s">
        <v>15</v>
      </c>
      <c r="H277" s="5">
        <f>0</f>
        <v>0</v>
      </c>
    </row>
    <row r="278" spans="1:8" s="39" customFormat="1" ht="72" x14ac:dyDescent="0.2">
      <c r="A278" s="44"/>
      <c r="B278" s="46"/>
      <c r="C278" s="40" t="s">
        <v>214</v>
      </c>
      <c r="D278" s="43" t="s">
        <v>215</v>
      </c>
      <c r="E278" s="5">
        <f>0</f>
        <v>0</v>
      </c>
      <c r="F278" s="5">
        <f>0</f>
        <v>0</v>
      </c>
      <c r="G278" s="5" t="s">
        <v>15</v>
      </c>
      <c r="H278" s="5">
        <f>0</f>
        <v>0</v>
      </c>
    </row>
    <row r="279" spans="1:8" s="39" customFormat="1" ht="60" x14ac:dyDescent="0.2">
      <c r="A279" s="44"/>
      <c r="B279" s="46"/>
      <c r="C279" s="40" t="s">
        <v>216</v>
      </c>
      <c r="D279" s="43" t="s">
        <v>217</v>
      </c>
      <c r="E279" s="5">
        <f>0</f>
        <v>0</v>
      </c>
      <c r="F279" s="5">
        <f>0</f>
        <v>0</v>
      </c>
      <c r="G279" s="5" t="s">
        <v>15</v>
      </c>
      <c r="H279" s="5">
        <f>0</f>
        <v>0</v>
      </c>
    </row>
    <row r="280" spans="1:8" s="39" customFormat="1" ht="60" x14ac:dyDescent="0.2">
      <c r="A280" s="44"/>
      <c r="B280" s="46"/>
      <c r="C280" s="40" t="s">
        <v>218</v>
      </c>
      <c r="D280" s="43" t="s">
        <v>219</v>
      </c>
      <c r="E280" s="5">
        <f>0</f>
        <v>0</v>
      </c>
      <c r="F280" s="5">
        <f>0</f>
        <v>0</v>
      </c>
      <c r="G280" s="5" t="s">
        <v>15</v>
      </c>
      <c r="H280" s="5">
        <f>0</f>
        <v>0</v>
      </c>
    </row>
    <row r="281" spans="1:8" s="39" customFormat="1" ht="36" x14ac:dyDescent="0.2">
      <c r="A281" s="44"/>
      <c r="B281" s="46"/>
      <c r="C281" s="2" t="s">
        <v>82</v>
      </c>
      <c r="D281" s="3" t="s">
        <v>220</v>
      </c>
      <c r="E281" s="4">
        <f>0</f>
        <v>0</v>
      </c>
      <c r="F281" s="4">
        <f>0</f>
        <v>0</v>
      </c>
      <c r="G281" s="4" t="s">
        <v>15</v>
      </c>
      <c r="H281" s="4">
        <f>0</f>
        <v>0</v>
      </c>
    </row>
    <row r="282" spans="1:8" s="39" customFormat="1" ht="12" x14ac:dyDescent="0.2">
      <c r="A282" s="44"/>
      <c r="B282" s="46"/>
      <c r="C282" s="2" t="s">
        <v>221</v>
      </c>
      <c r="D282" s="3" t="s">
        <v>222</v>
      </c>
      <c r="E282" s="4">
        <f>0</f>
        <v>0</v>
      </c>
      <c r="F282" s="4">
        <f>0</f>
        <v>0</v>
      </c>
      <c r="G282" s="4" t="s">
        <v>15</v>
      </c>
      <c r="H282" s="4">
        <f>0</f>
        <v>0</v>
      </c>
    </row>
    <row r="283" spans="1:8" s="39" customFormat="1" ht="12" x14ac:dyDescent="0.2">
      <c r="A283" s="44"/>
      <c r="B283" s="46"/>
      <c r="C283" s="15" t="s">
        <v>51</v>
      </c>
      <c r="D283" s="16" t="s">
        <v>223</v>
      </c>
      <c r="E283" s="17">
        <f>E284+E285</f>
        <v>0</v>
      </c>
      <c r="F283" s="17">
        <f>F284+F285</f>
        <v>0</v>
      </c>
      <c r="G283" s="17" t="s">
        <v>15</v>
      </c>
      <c r="H283" s="17">
        <f>H284+H285</f>
        <v>0</v>
      </c>
    </row>
    <row r="284" spans="1:8" s="39" customFormat="1" ht="36" x14ac:dyDescent="0.2">
      <c r="A284" s="44"/>
      <c r="B284" s="46"/>
      <c r="C284" s="2" t="s">
        <v>177</v>
      </c>
      <c r="D284" s="3" t="s">
        <v>224</v>
      </c>
      <c r="E284" s="4">
        <f>0</f>
        <v>0</v>
      </c>
      <c r="F284" s="4">
        <f>0</f>
        <v>0</v>
      </c>
      <c r="G284" s="4" t="s">
        <v>15</v>
      </c>
      <c r="H284" s="4">
        <f>0</f>
        <v>0</v>
      </c>
    </row>
    <row r="285" spans="1:8" s="39" customFormat="1" ht="24" x14ac:dyDescent="0.2">
      <c r="A285" s="44"/>
      <c r="B285" s="46"/>
      <c r="C285" s="2" t="s">
        <v>225</v>
      </c>
      <c r="D285" s="3" t="s">
        <v>226</v>
      </c>
      <c r="E285" s="4">
        <f>0</f>
        <v>0</v>
      </c>
      <c r="F285" s="4">
        <f>0</f>
        <v>0</v>
      </c>
      <c r="G285" s="4" t="s">
        <v>15</v>
      </c>
      <c r="H285" s="4">
        <f>0</f>
        <v>0</v>
      </c>
    </row>
    <row r="286" spans="1:8" s="39" customFormat="1" ht="12" x14ac:dyDescent="0.2">
      <c r="A286" s="44"/>
      <c r="B286" s="46"/>
      <c r="C286" s="15" t="s">
        <v>17</v>
      </c>
      <c r="D286" s="16" t="s">
        <v>227</v>
      </c>
      <c r="E286" s="17">
        <f>E287</f>
        <v>6000</v>
      </c>
      <c r="F286" s="17">
        <f>F287</f>
        <v>0</v>
      </c>
      <c r="G286" s="17" t="s">
        <v>512</v>
      </c>
      <c r="H286" s="17">
        <f>H287</f>
        <v>0</v>
      </c>
    </row>
    <row r="287" spans="1:8" s="39" customFormat="1" ht="24" x14ac:dyDescent="0.2">
      <c r="A287" s="44"/>
      <c r="B287" s="46"/>
      <c r="C287" s="2" t="s">
        <v>13</v>
      </c>
      <c r="D287" s="3" t="s">
        <v>228</v>
      </c>
      <c r="E287" s="4">
        <f>E288+E289+E290+E291</f>
        <v>6000</v>
      </c>
      <c r="F287" s="4">
        <f>F288+F289+F290+F291</f>
        <v>0</v>
      </c>
      <c r="G287" s="4" t="s">
        <v>512</v>
      </c>
      <c r="H287" s="4">
        <f>H288+H289+H290+H291</f>
        <v>0</v>
      </c>
    </row>
    <row r="288" spans="1:8" s="39" customFormat="1" ht="36" x14ac:dyDescent="0.2">
      <c r="A288" s="44"/>
      <c r="B288" s="46"/>
      <c r="C288" s="40" t="s">
        <v>98</v>
      </c>
      <c r="D288" s="43" t="s">
        <v>229</v>
      </c>
      <c r="E288" s="5">
        <f>6000</f>
        <v>6000</v>
      </c>
      <c r="F288" s="5">
        <f>0</f>
        <v>0</v>
      </c>
      <c r="G288" s="5" t="s">
        <v>512</v>
      </c>
      <c r="H288" s="5">
        <f>0</f>
        <v>0</v>
      </c>
    </row>
    <row r="289" spans="1:8" s="39" customFormat="1" ht="36" x14ac:dyDescent="0.2">
      <c r="A289" s="44"/>
      <c r="B289" s="46"/>
      <c r="C289" s="40" t="s">
        <v>169</v>
      </c>
      <c r="D289" s="43" t="s">
        <v>230</v>
      </c>
      <c r="E289" s="5">
        <f>0</f>
        <v>0</v>
      </c>
      <c r="F289" s="5">
        <f>0</f>
        <v>0</v>
      </c>
      <c r="G289" s="5" t="s">
        <v>15</v>
      </c>
      <c r="H289" s="5">
        <f>0</f>
        <v>0</v>
      </c>
    </row>
    <row r="290" spans="1:8" s="39" customFormat="1" ht="108" x14ac:dyDescent="0.2">
      <c r="A290" s="44"/>
      <c r="B290" s="46"/>
      <c r="C290" s="40" t="s">
        <v>231</v>
      </c>
      <c r="D290" s="43" t="s">
        <v>232</v>
      </c>
      <c r="E290" s="5">
        <f>0</f>
        <v>0</v>
      </c>
      <c r="F290" s="5">
        <f>0</f>
        <v>0</v>
      </c>
      <c r="G290" s="5" t="s">
        <v>15</v>
      </c>
      <c r="H290" s="5">
        <f>0</f>
        <v>0</v>
      </c>
    </row>
    <row r="291" spans="1:8" s="39" customFormat="1" ht="120" x14ac:dyDescent="0.2">
      <c r="A291" s="44"/>
      <c r="B291" s="46"/>
      <c r="C291" s="40" t="s">
        <v>247</v>
      </c>
      <c r="D291" s="43" t="s">
        <v>568</v>
      </c>
      <c r="E291" s="5">
        <f>0</f>
        <v>0</v>
      </c>
      <c r="F291" s="5">
        <f>0</f>
        <v>0</v>
      </c>
      <c r="G291" s="5" t="s">
        <v>15</v>
      </c>
      <c r="H291" s="5">
        <f>0</f>
        <v>0</v>
      </c>
    </row>
    <row r="292" spans="1:8" s="39" customFormat="1" ht="36" x14ac:dyDescent="0.2">
      <c r="A292" s="44"/>
      <c r="B292" s="46"/>
      <c r="C292" s="15" t="s">
        <v>113</v>
      </c>
      <c r="D292" s="16" t="s">
        <v>233</v>
      </c>
      <c r="E292" s="17">
        <f>E293+E294+E295+E296</f>
        <v>0</v>
      </c>
      <c r="F292" s="17">
        <f>F293+F294+F295+F296</f>
        <v>0</v>
      </c>
      <c r="G292" s="17" t="s">
        <v>15</v>
      </c>
      <c r="H292" s="17">
        <f>H293+H294+H295+H296</f>
        <v>0</v>
      </c>
    </row>
    <row r="293" spans="1:8" s="39" customFormat="1" ht="24" x14ac:dyDescent="0.2">
      <c r="A293" s="44"/>
      <c r="B293" s="46"/>
      <c r="C293" s="2" t="s">
        <v>16</v>
      </c>
      <c r="D293" s="3" t="s">
        <v>234</v>
      </c>
      <c r="E293" s="4">
        <f>0</f>
        <v>0</v>
      </c>
      <c r="F293" s="4">
        <f>0</f>
        <v>0</v>
      </c>
      <c r="G293" s="4" t="s">
        <v>15</v>
      </c>
      <c r="H293" s="4">
        <f>0</f>
        <v>0</v>
      </c>
    </row>
    <row r="294" spans="1:8" s="39" customFormat="1" ht="24" x14ac:dyDescent="0.2">
      <c r="A294" s="44"/>
      <c r="B294" s="46"/>
      <c r="C294" s="2" t="s">
        <v>19</v>
      </c>
      <c r="D294" s="3" t="s">
        <v>235</v>
      </c>
      <c r="E294" s="4">
        <f>0</f>
        <v>0</v>
      </c>
      <c r="F294" s="4">
        <f>0</f>
        <v>0</v>
      </c>
      <c r="G294" s="4" t="s">
        <v>15</v>
      </c>
      <c r="H294" s="4">
        <f>0</f>
        <v>0</v>
      </c>
    </row>
    <row r="295" spans="1:8" s="39" customFormat="1" ht="24" x14ac:dyDescent="0.2">
      <c r="A295" s="44"/>
      <c r="B295" s="46"/>
      <c r="C295" s="2" t="s">
        <v>225</v>
      </c>
      <c r="D295" s="3" t="s">
        <v>236</v>
      </c>
      <c r="E295" s="4">
        <f>0</f>
        <v>0</v>
      </c>
      <c r="F295" s="4">
        <f>0</f>
        <v>0</v>
      </c>
      <c r="G295" s="4" t="s">
        <v>15</v>
      </c>
      <c r="H295" s="4">
        <f>0</f>
        <v>0</v>
      </c>
    </row>
    <row r="296" spans="1:8" s="39" customFormat="1" ht="24" x14ac:dyDescent="0.2">
      <c r="A296" s="44"/>
      <c r="B296" s="46"/>
      <c r="C296" s="2" t="s">
        <v>237</v>
      </c>
      <c r="D296" s="3" t="s">
        <v>238</v>
      </c>
      <c r="E296" s="4">
        <f>0</f>
        <v>0</v>
      </c>
      <c r="F296" s="4">
        <f>0</f>
        <v>0</v>
      </c>
      <c r="G296" s="4" t="s">
        <v>15</v>
      </c>
      <c r="H296" s="4">
        <f>0</f>
        <v>0</v>
      </c>
    </row>
    <row r="297" spans="1:8" s="39" customFormat="1" ht="15.75" x14ac:dyDescent="0.2">
      <c r="A297" s="44"/>
      <c r="B297" s="46"/>
      <c r="C297" s="51"/>
      <c r="D297" s="54" t="s">
        <v>6</v>
      </c>
      <c r="E297" s="1">
        <f>E267+E283+E286+E292</f>
        <v>44381.799999999996</v>
      </c>
      <c r="F297" s="1">
        <f>F267+F283+F286+F292</f>
        <v>25486.157449999999</v>
      </c>
      <c r="G297" s="1" t="s">
        <v>569</v>
      </c>
      <c r="H297" s="1">
        <f>H267+H283+H286+H292</f>
        <v>25486.157449999999</v>
      </c>
    </row>
    <row r="298" spans="1:8" s="39" customFormat="1" ht="24" x14ac:dyDescent="0.2">
      <c r="A298" s="44">
        <v>12</v>
      </c>
      <c r="B298" s="44" t="s">
        <v>580</v>
      </c>
      <c r="C298" s="15" t="s">
        <v>34</v>
      </c>
      <c r="D298" s="16" t="s">
        <v>166</v>
      </c>
      <c r="E298" s="17">
        <f>E299+E303+E305</f>
        <v>67202.720000000001</v>
      </c>
      <c r="F298" s="17">
        <f>F299+F303+F305</f>
        <v>28087.484700000001</v>
      </c>
      <c r="G298" s="17" t="s">
        <v>688</v>
      </c>
      <c r="H298" s="17">
        <f>H299+H303+H305</f>
        <v>28087.484700000001</v>
      </c>
    </row>
    <row r="299" spans="1:8" s="39" customFormat="1" ht="24" x14ac:dyDescent="0.2">
      <c r="A299" s="44"/>
      <c r="B299" s="44"/>
      <c r="C299" s="2" t="s">
        <v>13</v>
      </c>
      <c r="D299" s="3" t="s">
        <v>571</v>
      </c>
      <c r="E299" s="4">
        <f>E300+E301+E302</f>
        <v>34839.519999999997</v>
      </c>
      <c r="F299" s="4">
        <f>F300+F301+F302</f>
        <v>12799.93159</v>
      </c>
      <c r="G299" s="4" t="s">
        <v>481</v>
      </c>
      <c r="H299" s="4">
        <f>H300+H301+H302</f>
        <v>12799.93159</v>
      </c>
    </row>
    <row r="300" spans="1:8" s="39" customFormat="1" ht="36" x14ac:dyDescent="0.2">
      <c r="A300" s="44"/>
      <c r="B300" s="44"/>
      <c r="C300" s="40" t="s">
        <v>98</v>
      </c>
      <c r="D300" s="43" t="s">
        <v>167</v>
      </c>
      <c r="E300" s="5">
        <v>4077.02</v>
      </c>
      <c r="F300" s="5">
        <v>694.18192999999997</v>
      </c>
      <c r="G300" s="5" t="s">
        <v>689</v>
      </c>
      <c r="H300" s="5">
        <v>694.18192999999997</v>
      </c>
    </row>
    <row r="301" spans="1:8" s="39" customFormat="1" ht="24" x14ac:dyDescent="0.2">
      <c r="A301" s="44"/>
      <c r="B301" s="44"/>
      <c r="C301" s="40" t="s">
        <v>118</v>
      </c>
      <c r="D301" s="43" t="s">
        <v>168</v>
      </c>
      <c r="E301" s="5">
        <v>30300</v>
      </c>
      <c r="F301" s="5">
        <v>12105.749659999999</v>
      </c>
      <c r="G301" s="5" t="s">
        <v>690</v>
      </c>
      <c r="H301" s="5">
        <v>12105.749659999999</v>
      </c>
    </row>
    <row r="302" spans="1:8" s="39" customFormat="1" ht="48" x14ac:dyDescent="0.2">
      <c r="A302" s="44"/>
      <c r="B302" s="44"/>
      <c r="C302" s="40" t="s">
        <v>169</v>
      </c>
      <c r="D302" s="43" t="s">
        <v>170</v>
      </c>
      <c r="E302" s="5">
        <v>462.5</v>
      </c>
      <c r="F302" s="5">
        <v>0</v>
      </c>
      <c r="G302" s="5" t="s">
        <v>512</v>
      </c>
      <c r="H302" s="5">
        <v>0</v>
      </c>
    </row>
    <row r="303" spans="1:8" s="39" customFormat="1" ht="60" x14ac:dyDescent="0.2">
      <c r="A303" s="44"/>
      <c r="B303" s="44"/>
      <c r="C303" s="2" t="s">
        <v>68</v>
      </c>
      <c r="D303" s="3" t="s">
        <v>572</v>
      </c>
      <c r="E303" s="4">
        <f>E304</f>
        <v>1904</v>
      </c>
      <c r="F303" s="4">
        <f>F304</f>
        <v>578.58000000000004</v>
      </c>
      <c r="G303" s="4" t="s">
        <v>691</v>
      </c>
      <c r="H303" s="4">
        <f>H304</f>
        <v>578.58000000000004</v>
      </c>
    </row>
    <row r="304" spans="1:8" s="39" customFormat="1" ht="84" x14ac:dyDescent="0.2">
      <c r="A304" s="44"/>
      <c r="B304" s="44"/>
      <c r="C304" s="40" t="s">
        <v>73</v>
      </c>
      <c r="D304" s="43" t="s">
        <v>573</v>
      </c>
      <c r="E304" s="5">
        <v>1904</v>
      </c>
      <c r="F304" s="5">
        <v>578.58000000000004</v>
      </c>
      <c r="G304" s="5" t="s">
        <v>692</v>
      </c>
      <c r="H304" s="5">
        <v>578.58000000000004</v>
      </c>
    </row>
    <row r="305" spans="1:8" s="39" customFormat="1" ht="24" x14ac:dyDescent="0.2">
      <c r="A305" s="44"/>
      <c r="B305" s="44"/>
      <c r="C305" s="2" t="s">
        <v>78</v>
      </c>
      <c r="D305" s="3" t="s">
        <v>110</v>
      </c>
      <c r="E305" s="4">
        <f>E306</f>
        <v>30459.200000000001</v>
      </c>
      <c r="F305" s="4">
        <f>F306</f>
        <v>14708.973110000001</v>
      </c>
      <c r="G305" s="4" t="s">
        <v>693</v>
      </c>
      <c r="H305" s="4">
        <f>H306</f>
        <v>14708.973110000001</v>
      </c>
    </row>
    <row r="306" spans="1:8" s="39" customFormat="1" ht="24" x14ac:dyDescent="0.2">
      <c r="A306" s="44"/>
      <c r="B306" s="44"/>
      <c r="C306" s="40" t="s">
        <v>80</v>
      </c>
      <c r="D306" s="43" t="s">
        <v>171</v>
      </c>
      <c r="E306" s="5">
        <v>30459.200000000001</v>
      </c>
      <c r="F306" s="5">
        <v>14708.973110000001</v>
      </c>
      <c r="G306" s="5" t="s">
        <v>693</v>
      </c>
      <c r="H306" s="5">
        <v>14708.973110000001</v>
      </c>
    </row>
    <row r="307" spans="1:8" s="39" customFormat="1" ht="12" x14ac:dyDescent="0.2">
      <c r="A307" s="44"/>
      <c r="B307" s="44"/>
      <c r="C307" s="15" t="s">
        <v>17</v>
      </c>
      <c r="D307" s="16" t="s">
        <v>172</v>
      </c>
      <c r="E307" s="17">
        <f>E308</f>
        <v>3000</v>
      </c>
      <c r="F307" s="17">
        <f>F308</f>
        <v>0</v>
      </c>
      <c r="G307" s="17" t="s">
        <v>512</v>
      </c>
      <c r="H307" s="17">
        <f>H308</f>
        <v>0</v>
      </c>
    </row>
    <row r="308" spans="1:8" s="39" customFormat="1" ht="24" x14ac:dyDescent="0.2">
      <c r="A308" s="44"/>
      <c r="B308" s="44"/>
      <c r="C308" s="2" t="s">
        <v>16</v>
      </c>
      <c r="D308" s="3" t="s">
        <v>173</v>
      </c>
      <c r="E308" s="4">
        <f>E309+E310</f>
        <v>3000</v>
      </c>
      <c r="F308" s="4">
        <f>F309+F310</f>
        <v>0</v>
      </c>
      <c r="G308" s="4" t="s">
        <v>512</v>
      </c>
      <c r="H308" s="4">
        <f>H309+H310</f>
        <v>0</v>
      </c>
    </row>
    <row r="309" spans="1:8" s="39" customFormat="1" ht="24" x14ac:dyDescent="0.2">
      <c r="A309" s="44"/>
      <c r="B309" s="44"/>
      <c r="C309" s="40" t="s">
        <v>54</v>
      </c>
      <c r="D309" s="43" t="s">
        <v>174</v>
      </c>
      <c r="E309" s="5">
        <v>0</v>
      </c>
      <c r="F309" s="5">
        <v>0</v>
      </c>
      <c r="G309" s="5" t="s">
        <v>15</v>
      </c>
      <c r="H309" s="5">
        <v>0</v>
      </c>
    </row>
    <row r="310" spans="1:8" s="39" customFormat="1" ht="24" x14ac:dyDescent="0.2">
      <c r="A310" s="44"/>
      <c r="B310" s="44"/>
      <c r="C310" s="40" t="s">
        <v>55</v>
      </c>
      <c r="D310" s="43" t="s">
        <v>175</v>
      </c>
      <c r="E310" s="5">
        <v>3000</v>
      </c>
      <c r="F310" s="5">
        <v>0</v>
      </c>
      <c r="G310" s="5" t="s">
        <v>512</v>
      </c>
      <c r="H310" s="5">
        <v>0</v>
      </c>
    </row>
    <row r="311" spans="1:8" s="39" customFormat="1" ht="12" x14ac:dyDescent="0.2">
      <c r="A311" s="44"/>
      <c r="B311" s="44"/>
      <c r="C311" s="15" t="s">
        <v>113</v>
      </c>
      <c r="D311" s="16" t="s">
        <v>176</v>
      </c>
      <c r="E311" s="17">
        <f>E312+E315</f>
        <v>0</v>
      </c>
      <c r="F311" s="17">
        <v>0</v>
      </c>
      <c r="G311" s="17" t="s">
        <v>15</v>
      </c>
      <c r="H311" s="17">
        <v>0</v>
      </c>
    </row>
    <row r="312" spans="1:8" s="39" customFormat="1" ht="24" x14ac:dyDescent="0.2">
      <c r="A312" s="44"/>
      <c r="B312" s="44"/>
      <c r="C312" s="2" t="s">
        <v>177</v>
      </c>
      <c r="D312" s="3" t="s">
        <v>178</v>
      </c>
      <c r="E312" s="4">
        <f>E313+E314</f>
        <v>0</v>
      </c>
      <c r="F312" s="4">
        <f>F313+F314</f>
        <v>0</v>
      </c>
      <c r="G312" s="4" t="s">
        <v>15</v>
      </c>
      <c r="H312" s="4">
        <f>H313+H314</f>
        <v>0</v>
      </c>
    </row>
    <row r="313" spans="1:8" s="39" customFormat="1" ht="36" x14ac:dyDescent="0.2">
      <c r="A313" s="44"/>
      <c r="B313" s="44"/>
      <c r="C313" s="40" t="s">
        <v>574</v>
      </c>
      <c r="D313" s="43" t="s">
        <v>575</v>
      </c>
      <c r="E313" s="5">
        <v>0</v>
      </c>
      <c r="F313" s="5">
        <v>0</v>
      </c>
      <c r="G313" s="5" t="s">
        <v>15</v>
      </c>
      <c r="H313" s="5">
        <v>0</v>
      </c>
    </row>
    <row r="314" spans="1:8" s="39" customFormat="1" ht="60" x14ac:dyDescent="0.2">
      <c r="A314" s="44"/>
      <c r="B314" s="44"/>
      <c r="C314" s="40" t="s">
        <v>576</v>
      </c>
      <c r="D314" s="43" t="s">
        <v>577</v>
      </c>
      <c r="E314" s="5">
        <v>0</v>
      </c>
      <c r="F314" s="5">
        <v>0</v>
      </c>
      <c r="G314" s="5" t="s">
        <v>15</v>
      </c>
      <c r="H314" s="5">
        <v>0</v>
      </c>
    </row>
    <row r="315" spans="1:8" s="39" customFormat="1" ht="12" x14ac:dyDescent="0.2">
      <c r="A315" s="44"/>
      <c r="B315" s="44"/>
      <c r="C315" s="2" t="s">
        <v>19</v>
      </c>
      <c r="D315" s="3" t="s">
        <v>179</v>
      </c>
      <c r="E315" s="4">
        <f>E316</f>
        <v>0</v>
      </c>
      <c r="F315" s="4">
        <f>F316</f>
        <v>0</v>
      </c>
      <c r="G315" s="4" t="s">
        <v>15</v>
      </c>
      <c r="H315" s="4">
        <f>H316</f>
        <v>0</v>
      </c>
    </row>
    <row r="316" spans="1:8" s="39" customFormat="1" ht="36" x14ac:dyDescent="0.2">
      <c r="A316" s="44"/>
      <c r="B316" s="44"/>
      <c r="C316" s="40" t="s">
        <v>578</v>
      </c>
      <c r="D316" s="43" t="s">
        <v>579</v>
      </c>
      <c r="E316" s="5">
        <v>0</v>
      </c>
      <c r="F316" s="5">
        <v>0</v>
      </c>
      <c r="G316" s="5" t="s">
        <v>15</v>
      </c>
      <c r="H316" s="5">
        <v>0</v>
      </c>
    </row>
    <row r="317" spans="1:8" s="39" customFormat="1" ht="12" x14ac:dyDescent="0.2">
      <c r="A317" s="44"/>
      <c r="B317" s="44"/>
      <c r="C317" s="15" t="s">
        <v>14</v>
      </c>
      <c r="D317" s="16" t="s">
        <v>109</v>
      </c>
      <c r="E317" s="17">
        <f>E318+E330</f>
        <v>511443.51099999994</v>
      </c>
      <c r="F317" s="17">
        <f>F318+F330</f>
        <v>220510.06165000002</v>
      </c>
      <c r="G317" s="17" t="s">
        <v>640</v>
      </c>
      <c r="H317" s="17">
        <f>H318+H330</f>
        <v>220510.06165000002</v>
      </c>
    </row>
    <row r="318" spans="1:8" s="39" customFormat="1" ht="24" x14ac:dyDescent="0.2">
      <c r="A318" s="44"/>
      <c r="B318" s="44"/>
      <c r="C318" s="2" t="s">
        <v>16</v>
      </c>
      <c r="D318" s="3" t="s">
        <v>110</v>
      </c>
      <c r="E318" s="4">
        <f>E319+E320+E321+E322+E323+E324+E325+E326+E327+E328+E329</f>
        <v>511043.51099999994</v>
      </c>
      <c r="F318" s="4">
        <f>F319+F320+F321+F322+F323+F324+F325+F326+F327+F328+F329</f>
        <v>220415.06165000002</v>
      </c>
      <c r="G318" s="4" t="s">
        <v>640</v>
      </c>
      <c r="H318" s="4">
        <f>H319+H320+H321+H322+H323+H324+H325+H326+H327+H328+H329</f>
        <v>220415.06165000002</v>
      </c>
    </row>
    <row r="319" spans="1:8" s="39" customFormat="1" ht="12" x14ac:dyDescent="0.2">
      <c r="A319" s="44"/>
      <c r="B319" s="44"/>
      <c r="C319" s="40" t="s">
        <v>54</v>
      </c>
      <c r="D319" s="43" t="s">
        <v>180</v>
      </c>
      <c r="E319" s="5">
        <v>5311.49</v>
      </c>
      <c r="F319" s="5">
        <v>1279.5746899999999</v>
      </c>
      <c r="G319" s="5" t="s">
        <v>694</v>
      </c>
      <c r="H319" s="5">
        <v>1279.5746899999999</v>
      </c>
    </row>
    <row r="320" spans="1:8" s="39" customFormat="1" ht="12" x14ac:dyDescent="0.2">
      <c r="A320" s="44"/>
      <c r="B320" s="44"/>
      <c r="C320" s="40" t="s">
        <v>55</v>
      </c>
      <c r="D320" s="43" t="s">
        <v>181</v>
      </c>
      <c r="E320" s="5">
        <v>264891.32</v>
      </c>
      <c r="F320" s="5">
        <v>113223.69691</v>
      </c>
      <c r="G320" s="5" t="s">
        <v>695</v>
      </c>
      <c r="H320" s="5">
        <v>113223.69691</v>
      </c>
    </row>
    <row r="321" spans="1:8" s="39" customFormat="1" ht="12" x14ac:dyDescent="0.2">
      <c r="A321" s="44"/>
      <c r="B321" s="44"/>
      <c r="C321" s="40" t="s">
        <v>95</v>
      </c>
      <c r="D321" s="43" t="s">
        <v>182</v>
      </c>
      <c r="E321" s="5">
        <v>37342.660000000003</v>
      </c>
      <c r="F321" s="5">
        <v>17858.65581</v>
      </c>
      <c r="G321" s="5" t="s">
        <v>696</v>
      </c>
      <c r="H321" s="5">
        <v>17858.65581</v>
      </c>
    </row>
    <row r="322" spans="1:8" s="39" customFormat="1" ht="36" x14ac:dyDescent="0.2">
      <c r="A322" s="44"/>
      <c r="B322" s="44"/>
      <c r="C322" s="40" t="s">
        <v>140</v>
      </c>
      <c r="D322" s="43" t="s">
        <v>183</v>
      </c>
      <c r="E322" s="5">
        <v>86802.09</v>
      </c>
      <c r="F322" s="5">
        <v>37551.060429999998</v>
      </c>
      <c r="G322" s="5" t="s">
        <v>640</v>
      </c>
      <c r="H322" s="5">
        <v>37551.060429999998</v>
      </c>
    </row>
    <row r="323" spans="1:8" s="39" customFormat="1" ht="36" x14ac:dyDescent="0.2">
      <c r="A323" s="44"/>
      <c r="B323" s="44"/>
      <c r="C323" s="40" t="s">
        <v>141</v>
      </c>
      <c r="D323" s="43" t="s">
        <v>184</v>
      </c>
      <c r="E323" s="5">
        <v>64349.51</v>
      </c>
      <c r="F323" s="5">
        <v>28433.389279999999</v>
      </c>
      <c r="G323" s="5" t="s">
        <v>697</v>
      </c>
      <c r="H323" s="5">
        <v>28433.389279999999</v>
      </c>
    </row>
    <row r="324" spans="1:8" s="39" customFormat="1" ht="24" x14ac:dyDescent="0.2">
      <c r="A324" s="44"/>
      <c r="B324" s="44"/>
      <c r="C324" s="40" t="s">
        <v>185</v>
      </c>
      <c r="D324" s="43" t="s">
        <v>186</v>
      </c>
      <c r="E324" s="5">
        <v>528.1</v>
      </c>
      <c r="F324" s="5">
        <v>0</v>
      </c>
      <c r="G324" s="5" t="s">
        <v>512</v>
      </c>
      <c r="H324" s="5">
        <v>0</v>
      </c>
    </row>
    <row r="325" spans="1:8" s="39" customFormat="1" ht="12" x14ac:dyDescent="0.2">
      <c r="A325" s="44"/>
      <c r="B325" s="44"/>
      <c r="C325" s="40" t="s">
        <v>40</v>
      </c>
      <c r="D325" s="43" t="s">
        <v>187</v>
      </c>
      <c r="E325" s="5">
        <v>0</v>
      </c>
      <c r="F325" s="5">
        <v>0</v>
      </c>
      <c r="G325" s="5" t="s">
        <v>15</v>
      </c>
      <c r="H325" s="5">
        <v>0</v>
      </c>
    </row>
    <row r="326" spans="1:8" s="39" customFormat="1" ht="36" x14ac:dyDescent="0.2">
      <c r="A326" s="44"/>
      <c r="B326" s="44"/>
      <c r="C326" s="40" t="s">
        <v>188</v>
      </c>
      <c r="D326" s="43" t="s">
        <v>189</v>
      </c>
      <c r="E326" s="5">
        <v>872.48099999999999</v>
      </c>
      <c r="F326" s="5">
        <v>865.06100000000004</v>
      </c>
      <c r="G326" s="5" t="s">
        <v>89</v>
      </c>
      <c r="H326" s="5">
        <v>865.06100000000004</v>
      </c>
    </row>
    <row r="327" spans="1:8" s="39" customFormat="1" ht="24" x14ac:dyDescent="0.2">
      <c r="A327" s="44"/>
      <c r="B327" s="44"/>
      <c r="C327" s="40" t="s">
        <v>60</v>
      </c>
      <c r="D327" s="43" t="s">
        <v>190</v>
      </c>
      <c r="E327" s="5">
        <v>31019.55</v>
      </c>
      <c r="F327" s="5">
        <v>13569.179099999999</v>
      </c>
      <c r="G327" s="5" t="s">
        <v>698</v>
      </c>
      <c r="H327" s="5">
        <v>13569.179099999999</v>
      </c>
    </row>
    <row r="328" spans="1:8" s="39" customFormat="1" ht="24" x14ac:dyDescent="0.2">
      <c r="A328" s="44"/>
      <c r="B328" s="44"/>
      <c r="C328" s="40" t="s">
        <v>61</v>
      </c>
      <c r="D328" s="43" t="s">
        <v>191</v>
      </c>
      <c r="E328" s="5">
        <v>17926.310000000001</v>
      </c>
      <c r="F328" s="5">
        <v>7634.4444299999996</v>
      </c>
      <c r="G328" s="5" t="s">
        <v>699</v>
      </c>
      <c r="H328" s="5">
        <v>7634.4444299999996</v>
      </c>
    </row>
    <row r="329" spans="1:8" s="39" customFormat="1" ht="72" x14ac:dyDescent="0.2">
      <c r="A329" s="44"/>
      <c r="B329" s="44"/>
      <c r="C329" s="40" t="s">
        <v>192</v>
      </c>
      <c r="D329" s="43" t="s">
        <v>193</v>
      </c>
      <c r="E329" s="5">
        <v>2000</v>
      </c>
      <c r="F329" s="5">
        <v>0</v>
      </c>
      <c r="G329" s="5" t="s">
        <v>512</v>
      </c>
      <c r="H329" s="5">
        <v>0</v>
      </c>
    </row>
    <row r="330" spans="1:8" s="39" customFormat="1" ht="36" x14ac:dyDescent="0.2">
      <c r="A330" s="44"/>
      <c r="B330" s="44"/>
      <c r="C330" s="2" t="s">
        <v>68</v>
      </c>
      <c r="D330" s="3" t="s">
        <v>194</v>
      </c>
      <c r="E330" s="4">
        <f>E331</f>
        <v>400</v>
      </c>
      <c r="F330" s="4">
        <f>F331</f>
        <v>95</v>
      </c>
      <c r="G330" s="4" t="s">
        <v>700</v>
      </c>
      <c r="H330" s="4">
        <f>H331</f>
        <v>95</v>
      </c>
    </row>
    <row r="331" spans="1:8" s="39" customFormat="1" ht="36" x14ac:dyDescent="0.2">
      <c r="A331" s="44"/>
      <c r="B331" s="44"/>
      <c r="C331" s="40" t="s">
        <v>73</v>
      </c>
      <c r="D331" s="43" t="s">
        <v>195</v>
      </c>
      <c r="E331" s="5">
        <v>400</v>
      </c>
      <c r="F331" s="5">
        <v>95</v>
      </c>
      <c r="G331" s="5" t="s">
        <v>700</v>
      </c>
      <c r="H331" s="5">
        <v>95</v>
      </c>
    </row>
    <row r="332" spans="1:8" s="39" customFormat="1" ht="15.75" x14ac:dyDescent="0.2">
      <c r="A332" s="44"/>
      <c r="B332" s="44"/>
      <c r="C332" s="51"/>
      <c r="D332" s="54" t="s">
        <v>6</v>
      </c>
      <c r="E332" s="1">
        <f>E298+E307+E311+E317</f>
        <v>581646.23099999991</v>
      </c>
      <c r="F332" s="1">
        <f>F298+F307+F311+F317</f>
        <v>248597.54635000002</v>
      </c>
      <c r="G332" s="1" t="s">
        <v>695</v>
      </c>
      <c r="H332" s="1">
        <f>H298+H307+H311+H317</f>
        <v>248597.54635000002</v>
      </c>
    </row>
    <row r="333" spans="1:8" s="39" customFormat="1" ht="48" x14ac:dyDescent="0.2">
      <c r="A333" s="44">
        <v>13</v>
      </c>
      <c r="B333" s="44" t="s">
        <v>600</v>
      </c>
      <c r="C333" s="15" t="s">
        <v>34</v>
      </c>
      <c r="D333" s="16" t="s">
        <v>135</v>
      </c>
      <c r="E333" s="17">
        <f>E334+E341</f>
        <v>59946</v>
      </c>
      <c r="F333" s="17">
        <f>F334+F341</f>
        <v>23679.293429999998</v>
      </c>
      <c r="G333" s="17" t="s">
        <v>684</v>
      </c>
      <c r="H333" s="17">
        <f>H334+H341</f>
        <v>23679.293429999998</v>
      </c>
    </row>
    <row r="334" spans="1:8" s="39" customFormat="1" ht="36" x14ac:dyDescent="0.2">
      <c r="A334" s="44"/>
      <c r="B334" s="44"/>
      <c r="C334" s="2" t="s">
        <v>16</v>
      </c>
      <c r="D334" s="3" t="s">
        <v>136</v>
      </c>
      <c r="E334" s="4">
        <f>E335+E336+E337+E338+E339+E340</f>
        <v>54620</v>
      </c>
      <c r="F334" s="4">
        <f>F335+F336+F337+F338+F339+F340</f>
        <v>20436.04436</v>
      </c>
      <c r="G334" s="4" t="s">
        <v>685</v>
      </c>
      <c r="H334" s="4">
        <f>H335+H336+H337+H338+H339+H340</f>
        <v>20436.04436</v>
      </c>
    </row>
    <row r="335" spans="1:8" s="39" customFormat="1" ht="60" x14ac:dyDescent="0.2">
      <c r="A335" s="44"/>
      <c r="B335" s="44"/>
      <c r="C335" s="40" t="s">
        <v>54</v>
      </c>
      <c r="D335" s="43" t="s">
        <v>581</v>
      </c>
      <c r="E335" s="5">
        <v>270</v>
      </c>
      <c r="F335" s="5">
        <v>45</v>
      </c>
      <c r="G335" s="5" t="s">
        <v>582</v>
      </c>
      <c r="H335" s="5">
        <v>45</v>
      </c>
    </row>
    <row r="336" spans="1:8" s="39" customFormat="1" ht="60" x14ac:dyDescent="0.2">
      <c r="A336" s="44"/>
      <c r="B336" s="44"/>
      <c r="C336" s="40" t="s">
        <v>55</v>
      </c>
      <c r="D336" s="43" t="s">
        <v>583</v>
      </c>
      <c r="E336" s="5">
        <v>1325</v>
      </c>
      <c r="F336" s="5">
        <v>0</v>
      </c>
      <c r="G336" s="5" t="s">
        <v>584</v>
      </c>
      <c r="H336" s="5">
        <v>0</v>
      </c>
    </row>
    <row r="337" spans="1:8" s="39" customFormat="1" ht="48" x14ac:dyDescent="0.2">
      <c r="A337" s="44"/>
      <c r="B337" s="44"/>
      <c r="C337" s="40" t="s">
        <v>37</v>
      </c>
      <c r="D337" s="43" t="s">
        <v>137</v>
      </c>
      <c r="E337" s="5">
        <v>44190</v>
      </c>
      <c r="F337" s="5">
        <v>16478.54824</v>
      </c>
      <c r="G337" s="5" t="s">
        <v>686</v>
      </c>
      <c r="H337" s="5">
        <v>16478.54824</v>
      </c>
    </row>
    <row r="338" spans="1:8" s="39" customFormat="1" ht="60" x14ac:dyDescent="0.2">
      <c r="A338" s="44"/>
      <c r="B338" s="44"/>
      <c r="C338" s="40" t="s">
        <v>39</v>
      </c>
      <c r="D338" s="43" t="s">
        <v>138</v>
      </c>
      <c r="E338" s="5">
        <v>0</v>
      </c>
      <c r="F338" s="5">
        <v>0</v>
      </c>
      <c r="G338" s="5" t="s">
        <v>15</v>
      </c>
      <c r="H338" s="5">
        <v>0</v>
      </c>
    </row>
    <row r="339" spans="1:8" s="39" customFormat="1" ht="48" x14ac:dyDescent="0.2">
      <c r="A339" s="44"/>
      <c r="B339" s="44"/>
      <c r="C339" s="40" t="s">
        <v>95</v>
      </c>
      <c r="D339" s="43" t="s">
        <v>139</v>
      </c>
      <c r="E339" s="5">
        <v>6632.6</v>
      </c>
      <c r="F339" s="5">
        <v>2784.0681199999999</v>
      </c>
      <c r="G339" s="5" t="s">
        <v>585</v>
      </c>
      <c r="H339" s="5">
        <v>2784.0681199999999</v>
      </c>
    </row>
    <row r="340" spans="1:8" s="39" customFormat="1" ht="96" x14ac:dyDescent="0.2">
      <c r="A340" s="44"/>
      <c r="B340" s="44"/>
      <c r="C340" s="40" t="s">
        <v>141</v>
      </c>
      <c r="D340" s="43" t="s">
        <v>142</v>
      </c>
      <c r="E340" s="5">
        <v>2202.4</v>
      </c>
      <c r="F340" s="5">
        <v>1128.4280000000001</v>
      </c>
      <c r="G340" s="5" t="s">
        <v>586</v>
      </c>
      <c r="H340" s="5">
        <v>1128.4280000000001</v>
      </c>
    </row>
    <row r="341" spans="1:8" s="39" customFormat="1" ht="24" x14ac:dyDescent="0.2">
      <c r="A341" s="44"/>
      <c r="B341" s="44"/>
      <c r="C341" s="2" t="s">
        <v>143</v>
      </c>
      <c r="D341" s="3" t="s">
        <v>144</v>
      </c>
      <c r="E341" s="4">
        <f>E342+E343+E344</f>
        <v>5326.0000000000009</v>
      </c>
      <c r="F341" s="4">
        <f>F342+F343+F344</f>
        <v>3243.2490699999998</v>
      </c>
      <c r="G341" s="4" t="s">
        <v>587</v>
      </c>
      <c r="H341" s="4">
        <f>H342+H343+H344</f>
        <v>3243.2490699999998</v>
      </c>
    </row>
    <row r="342" spans="1:8" s="39" customFormat="1" ht="60" x14ac:dyDescent="0.2">
      <c r="A342" s="44"/>
      <c r="B342" s="44"/>
      <c r="C342" s="40" t="s">
        <v>145</v>
      </c>
      <c r="D342" s="43" t="s">
        <v>146</v>
      </c>
      <c r="E342" s="5">
        <v>1000</v>
      </c>
      <c r="F342" s="5">
        <v>197.0667</v>
      </c>
      <c r="G342" s="5" t="s">
        <v>588</v>
      </c>
      <c r="H342" s="5">
        <v>197.0667</v>
      </c>
    </row>
    <row r="343" spans="1:8" s="39" customFormat="1" ht="96" x14ac:dyDescent="0.2">
      <c r="A343" s="44"/>
      <c r="B343" s="44"/>
      <c r="C343" s="40" t="s">
        <v>147</v>
      </c>
      <c r="D343" s="43" t="s">
        <v>589</v>
      </c>
      <c r="E343" s="5">
        <v>3936.28</v>
      </c>
      <c r="F343" s="5">
        <v>2880.22237</v>
      </c>
      <c r="G343" s="5" t="s">
        <v>590</v>
      </c>
      <c r="H343" s="5">
        <v>2880.22237</v>
      </c>
    </row>
    <row r="344" spans="1:8" s="39" customFormat="1" ht="48" x14ac:dyDescent="0.2">
      <c r="A344" s="44"/>
      <c r="B344" s="44"/>
      <c r="C344" s="40" t="s">
        <v>148</v>
      </c>
      <c r="D344" s="43" t="s">
        <v>149</v>
      </c>
      <c r="E344" s="5">
        <v>389.72</v>
      </c>
      <c r="F344" s="5">
        <v>165.96</v>
      </c>
      <c r="G344" s="5" t="s">
        <v>591</v>
      </c>
      <c r="H344" s="5">
        <v>165.96</v>
      </c>
    </row>
    <row r="345" spans="1:8" s="39" customFormat="1" ht="12" x14ac:dyDescent="0.2">
      <c r="A345" s="44"/>
      <c r="B345" s="44"/>
      <c r="C345" s="15" t="s">
        <v>51</v>
      </c>
      <c r="D345" s="16" t="s">
        <v>150</v>
      </c>
      <c r="E345" s="17">
        <f>E346</f>
        <v>0</v>
      </c>
      <c r="F345" s="17">
        <f>F346</f>
        <v>0</v>
      </c>
      <c r="G345" s="17" t="s">
        <v>15</v>
      </c>
      <c r="H345" s="17">
        <f>H346</f>
        <v>0</v>
      </c>
    </row>
    <row r="346" spans="1:8" s="39" customFormat="1" ht="36" x14ac:dyDescent="0.2">
      <c r="A346" s="44"/>
      <c r="B346" s="44"/>
      <c r="C346" s="2" t="s">
        <v>13</v>
      </c>
      <c r="D346" s="3" t="s">
        <v>592</v>
      </c>
      <c r="E346" s="4">
        <f>E347+E348</f>
        <v>0</v>
      </c>
      <c r="F346" s="4">
        <f>F347+F348</f>
        <v>0</v>
      </c>
      <c r="G346" s="4" t="s">
        <v>15</v>
      </c>
      <c r="H346" s="4">
        <f>H347+H348</f>
        <v>0</v>
      </c>
    </row>
    <row r="347" spans="1:8" s="39" customFormat="1" ht="36" x14ac:dyDescent="0.2">
      <c r="A347" s="44"/>
      <c r="B347" s="44"/>
      <c r="C347" s="40" t="s">
        <v>98</v>
      </c>
      <c r="D347" s="43" t="s">
        <v>593</v>
      </c>
      <c r="E347" s="5">
        <v>0</v>
      </c>
      <c r="F347" s="5">
        <v>0</v>
      </c>
      <c r="G347" s="5" t="s">
        <v>15</v>
      </c>
      <c r="H347" s="5">
        <v>0</v>
      </c>
    </row>
    <row r="348" spans="1:8" s="39" customFormat="1" ht="24" x14ac:dyDescent="0.2">
      <c r="A348" s="44"/>
      <c r="B348" s="44"/>
      <c r="C348" s="40" t="s">
        <v>169</v>
      </c>
      <c r="D348" s="43" t="s">
        <v>594</v>
      </c>
      <c r="E348" s="5">
        <v>0</v>
      </c>
      <c r="F348" s="5">
        <v>0</v>
      </c>
      <c r="G348" s="5" t="s">
        <v>15</v>
      </c>
      <c r="H348" s="5">
        <v>0</v>
      </c>
    </row>
    <row r="349" spans="1:8" s="39" customFormat="1" ht="12" x14ac:dyDescent="0.2">
      <c r="A349" s="44"/>
      <c r="B349" s="44"/>
      <c r="C349" s="15" t="s">
        <v>17</v>
      </c>
      <c r="D349" s="16" t="s">
        <v>151</v>
      </c>
      <c r="E349" s="17">
        <f>E350</f>
        <v>1543.28</v>
      </c>
      <c r="F349" s="17">
        <f>F350</f>
        <v>0</v>
      </c>
      <c r="G349" s="17" t="s">
        <v>512</v>
      </c>
      <c r="H349" s="17">
        <f>H350</f>
        <v>0</v>
      </c>
    </row>
    <row r="350" spans="1:8" s="39" customFormat="1" ht="12" x14ac:dyDescent="0.2">
      <c r="A350" s="44"/>
      <c r="B350" s="44"/>
      <c r="C350" s="2" t="s">
        <v>13</v>
      </c>
      <c r="D350" s="3" t="s">
        <v>152</v>
      </c>
      <c r="E350" s="4">
        <f>E351</f>
        <v>1543.28</v>
      </c>
      <c r="F350" s="4">
        <f>F351</f>
        <v>0</v>
      </c>
      <c r="G350" s="4" t="s">
        <v>512</v>
      </c>
      <c r="H350" s="4">
        <f>H351</f>
        <v>0</v>
      </c>
    </row>
    <row r="351" spans="1:8" s="39" customFormat="1" ht="36" x14ac:dyDescent="0.2">
      <c r="A351" s="44"/>
      <c r="B351" s="44"/>
      <c r="C351" s="40" t="s">
        <v>98</v>
      </c>
      <c r="D351" s="43" t="s">
        <v>153</v>
      </c>
      <c r="E351" s="5">
        <v>1543.28</v>
      </c>
      <c r="F351" s="5">
        <v>0</v>
      </c>
      <c r="G351" s="5" t="s">
        <v>15</v>
      </c>
      <c r="H351" s="5">
        <v>0</v>
      </c>
    </row>
    <row r="352" spans="1:8" s="39" customFormat="1" ht="12" x14ac:dyDescent="0.2">
      <c r="A352" s="44"/>
      <c r="B352" s="44"/>
      <c r="C352" s="15" t="s">
        <v>113</v>
      </c>
      <c r="D352" s="16" t="s">
        <v>154</v>
      </c>
      <c r="E352" s="17">
        <f>E353+E355</f>
        <v>4190</v>
      </c>
      <c r="F352" s="17">
        <f>F353+F355</f>
        <v>675.84888999999998</v>
      </c>
      <c r="G352" s="17" t="s">
        <v>595</v>
      </c>
      <c r="H352" s="17">
        <f>H353+H355</f>
        <v>675.84888999999998</v>
      </c>
    </row>
    <row r="353" spans="1:8" s="39" customFormat="1" ht="12" x14ac:dyDescent="0.2">
      <c r="A353" s="44"/>
      <c r="B353" s="44"/>
      <c r="C353" s="2" t="s">
        <v>16</v>
      </c>
      <c r="D353" s="3" t="s">
        <v>155</v>
      </c>
      <c r="E353" s="4">
        <f>E354</f>
        <v>700</v>
      </c>
      <c r="F353" s="4">
        <f>F354</f>
        <v>0</v>
      </c>
      <c r="G353" s="4" t="s">
        <v>512</v>
      </c>
      <c r="H353" s="4">
        <f>H354</f>
        <v>0</v>
      </c>
    </row>
    <row r="354" spans="1:8" s="39" customFormat="1" ht="36" x14ac:dyDescent="0.2">
      <c r="A354" s="44"/>
      <c r="B354" s="44"/>
      <c r="C354" s="40" t="s">
        <v>54</v>
      </c>
      <c r="D354" s="43" t="s">
        <v>156</v>
      </c>
      <c r="E354" s="5">
        <v>700</v>
      </c>
      <c r="F354" s="5">
        <v>0</v>
      </c>
      <c r="G354" s="5" t="s">
        <v>584</v>
      </c>
      <c r="H354" s="5">
        <v>0</v>
      </c>
    </row>
    <row r="355" spans="1:8" s="39" customFormat="1" ht="84" x14ac:dyDescent="0.2">
      <c r="A355" s="44"/>
      <c r="B355" s="44"/>
      <c r="C355" s="2" t="s">
        <v>13</v>
      </c>
      <c r="D355" s="3" t="s">
        <v>157</v>
      </c>
      <c r="E355" s="4">
        <f>E356</f>
        <v>3490</v>
      </c>
      <c r="F355" s="4">
        <f>F356</f>
        <v>675.84888999999998</v>
      </c>
      <c r="G355" s="4" t="s">
        <v>596</v>
      </c>
      <c r="H355" s="4">
        <f>H356</f>
        <v>675.84888999999998</v>
      </c>
    </row>
    <row r="356" spans="1:8" s="39" customFormat="1" ht="24" x14ac:dyDescent="0.2">
      <c r="A356" s="44"/>
      <c r="B356" s="44"/>
      <c r="C356" s="40" t="s">
        <v>118</v>
      </c>
      <c r="D356" s="43" t="s">
        <v>158</v>
      </c>
      <c r="E356" s="5">
        <v>3490</v>
      </c>
      <c r="F356" s="5">
        <v>675.84888999999998</v>
      </c>
      <c r="G356" s="5" t="s">
        <v>596</v>
      </c>
      <c r="H356" s="5">
        <v>675.84888999999998</v>
      </c>
    </row>
    <row r="357" spans="1:8" s="39" customFormat="1" ht="24" x14ac:dyDescent="0.2">
      <c r="A357" s="44"/>
      <c r="B357" s="44"/>
      <c r="C357" s="15" t="s">
        <v>14</v>
      </c>
      <c r="D357" s="16" t="s">
        <v>159</v>
      </c>
      <c r="E357" s="17">
        <f>E358</f>
        <v>0</v>
      </c>
      <c r="F357" s="17">
        <f>F358</f>
        <v>0</v>
      </c>
      <c r="G357" s="17" t="s">
        <v>15</v>
      </c>
      <c r="H357" s="17">
        <f>H358</f>
        <v>0</v>
      </c>
    </row>
    <row r="358" spans="1:8" s="39" customFormat="1" ht="24" x14ac:dyDescent="0.2">
      <c r="A358" s="44"/>
      <c r="B358" s="44"/>
      <c r="C358" s="2" t="s">
        <v>16</v>
      </c>
      <c r="D358" s="3" t="s">
        <v>160</v>
      </c>
      <c r="E358" s="4">
        <f>E359</f>
        <v>0</v>
      </c>
      <c r="F358" s="4">
        <f>F359</f>
        <v>0</v>
      </c>
      <c r="G358" s="4" t="s">
        <v>15</v>
      </c>
      <c r="H358" s="4">
        <f>H359</f>
        <v>0</v>
      </c>
    </row>
    <row r="359" spans="1:8" s="39" customFormat="1" ht="24" x14ac:dyDescent="0.2">
      <c r="A359" s="44"/>
      <c r="B359" s="44"/>
      <c r="C359" s="40" t="s">
        <v>54</v>
      </c>
      <c r="D359" s="43" t="s">
        <v>597</v>
      </c>
      <c r="E359" s="5">
        <v>0</v>
      </c>
      <c r="F359" s="5">
        <v>0</v>
      </c>
      <c r="G359" s="5" t="s">
        <v>15</v>
      </c>
      <c r="H359" s="5">
        <v>0</v>
      </c>
    </row>
    <row r="360" spans="1:8" s="39" customFormat="1" ht="12" x14ac:dyDescent="0.2">
      <c r="A360" s="44"/>
      <c r="B360" s="44"/>
      <c r="C360" s="15" t="s">
        <v>161</v>
      </c>
      <c r="D360" s="16" t="s">
        <v>109</v>
      </c>
      <c r="E360" s="17">
        <f>E361+E363</f>
        <v>8589.5630000000001</v>
      </c>
      <c r="F360" s="17">
        <f>F361+F363</f>
        <v>3014.9029599999999</v>
      </c>
      <c r="G360" s="17" t="s">
        <v>598</v>
      </c>
      <c r="H360" s="17">
        <f>H361+H363</f>
        <v>3014.9029599999999</v>
      </c>
    </row>
    <row r="361" spans="1:8" s="39" customFormat="1" ht="12" x14ac:dyDescent="0.2">
      <c r="A361" s="44"/>
      <c r="B361" s="44"/>
      <c r="C361" s="2" t="s">
        <v>68</v>
      </c>
      <c r="D361" s="3" t="s">
        <v>162</v>
      </c>
      <c r="E361" s="4">
        <f>E362</f>
        <v>8588.51</v>
      </c>
      <c r="F361" s="4">
        <f>F362</f>
        <v>3014.9029599999999</v>
      </c>
      <c r="G361" s="4" t="s">
        <v>599</v>
      </c>
      <c r="H361" s="4">
        <f>H362</f>
        <v>3014.9029599999999</v>
      </c>
    </row>
    <row r="362" spans="1:8" s="39" customFormat="1" ht="36" x14ac:dyDescent="0.2">
      <c r="A362" s="44"/>
      <c r="B362" s="44"/>
      <c r="C362" s="40" t="s">
        <v>73</v>
      </c>
      <c r="D362" s="43" t="s">
        <v>163</v>
      </c>
      <c r="E362" s="5">
        <v>8588.51</v>
      </c>
      <c r="F362" s="5">
        <v>3014.9029599999999</v>
      </c>
      <c r="G362" s="5" t="s">
        <v>599</v>
      </c>
      <c r="H362" s="5">
        <v>3014.9029599999999</v>
      </c>
    </row>
    <row r="363" spans="1:8" s="39" customFormat="1" ht="36" x14ac:dyDescent="0.2">
      <c r="A363" s="44"/>
      <c r="B363" s="44"/>
      <c r="C363" s="2" t="s">
        <v>78</v>
      </c>
      <c r="D363" s="3" t="s">
        <v>164</v>
      </c>
      <c r="E363" s="4">
        <f>E364</f>
        <v>1.0529999999999999</v>
      </c>
      <c r="F363" s="4">
        <f>F364</f>
        <v>0</v>
      </c>
      <c r="G363" s="4" t="s">
        <v>512</v>
      </c>
      <c r="H363" s="4">
        <f>H364</f>
        <v>0</v>
      </c>
    </row>
    <row r="364" spans="1:8" s="39" customFormat="1" ht="36" x14ac:dyDescent="0.2">
      <c r="A364" s="44"/>
      <c r="B364" s="44"/>
      <c r="C364" s="40" t="s">
        <v>80</v>
      </c>
      <c r="D364" s="43" t="s">
        <v>165</v>
      </c>
      <c r="E364" s="5">
        <v>1.0529999999999999</v>
      </c>
      <c r="F364" s="5">
        <v>0</v>
      </c>
      <c r="G364" s="5" t="s">
        <v>584</v>
      </c>
      <c r="H364" s="5"/>
    </row>
    <row r="365" spans="1:8" s="39" customFormat="1" ht="15.75" x14ac:dyDescent="0.2">
      <c r="A365" s="44"/>
      <c r="B365" s="44"/>
      <c r="C365" s="51"/>
      <c r="D365" s="6" t="s">
        <v>6</v>
      </c>
      <c r="E365" s="1">
        <f>E333+E345+E349+E352+E357+E360</f>
        <v>74268.842999999993</v>
      </c>
      <c r="F365" s="1">
        <f>F333+F345+F349+F352+F357+F360</f>
        <v>27370.045279999998</v>
      </c>
      <c r="G365" s="1" t="s">
        <v>687</v>
      </c>
      <c r="H365" s="1">
        <f>H333+H345+H349+H352+H357+H360</f>
        <v>27370.045279999998</v>
      </c>
    </row>
    <row r="366" spans="1:8" s="39" customFormat="1" ht="12" x14ac:dyDescent="0.2">
      <c r="A366" s="47">
        <v>14</v>
      </c>
      <c r="B366" s="47" t="s">
        <v>604</v>
      </c>
      <c r="C366" s="15" t="s">
        <v>34</v>
      </c>
      <c r="D366" s="16" t="s">
        <v>120</v>
      </c>
      <c r="E366" s="17">
        <f>E367</f>
        <v>47220.04</v>
      </c>
      <c r="F366" s="17">
        <f>F367</f>
        <v>47220.04</v>
      </c>
      <c r="G366" s="17" t="s">
        <v>18</v>
      </c>
      <c r="H366" s="17">
        <f>H367</f>
        <v>47220.04</v>
      </c>
    </row>
    <row r="367" spans="1:8" s="39" customFormat="1" ht="24" x14ac:dyDescent="0.2">
      <c r="A367" s="48"/>
      <c r="B367" s="48"/>
      <c r="C367" s="2" t="s">
        <v>82</v>
      </c>
      <c r="D367" s="3" t="s">
        <v>601</v>
      </c>
      <c r="E367" s="4">
        <f>E368+E369</f>
        <v>47220.04</v>
      </c>
      <c r="F367" s="4">
        <f>F368+F369</f>
        <v>47220.04</v>
      </c>
      <c r="G367" s="4" t="s">
        <v>677</v>
      </c>
      <c r="H367" s="4">
        <f>H368+H369</f>
        <v>47220.04</v>
      </c>
    </row>
    <row r="368" spans="1:8" s="39" customFormat="1" ht="24" x14ac:dyDescent="0.2">
      <c r="A368" s="48"/>
      <c r="B368" s="48"/>
      <c r="C368" s="40" t="s">
        <v>121</v>
      </c>
      <c r="D368" s="43" t="s">
        <v>122</v>
      </c>
      <c r="E368" s="5">
        <v>17070.04</v>
      </c>
      <c r="F368" s="5">
        <v>17070.04</v>
      </c>
      <c r="G368" s="5" t="s">
        <v>677</v>
      </c>
      <c r="H368" s="5">
        <v>17070.04</v>
      </c>
    </row>
    <row r="369" spans="1:8" s="39" customFormat="1" ht="36" x14ac:dyDescent="0.2">
      <c r="A369" s="48"/>
      <c r="B369" s="48"/>
      <c r="C369" s="40" t="s">
        <v>123</v>
      </c>
      <c r="D369" s="43" t="s">
        <v>124</v>
      </c>
      <c r="E369" s="5">
        <v>30150</v>
      </c>
      <c r="F369" s="5">
        <v>30150</v>
      </c>
      <c r="G369" s="5" t="s">
        <v>677</v>
      </c>
      <c r="H369" s="5">
        <v>30150</v>
      </c>
    </row>
    <row r="370" spans="1:8" s="39" customFormat="1" ht="12" x14ac:dyDescent="0.2">
      <c r="A370" s="48"/>
      <c r="B370" s="48"/>
      <c r="C370" s="15" t="s">
        <v>51</v>
      </c>
      <c r="D370" s="16" t="s">
        <v>125</v>
      </c>
      <c r="E370" s="17">
        <f>E371+E373</f>
        <v>106220.56117</v>
      </c>
      <c r="F370" s="17">
        <f>F371+F373</f>
        <v>72642.482120000001</v>
      </c>
      <c r="G370" s="17" t="s">
        <v>678</v>
      </c>
      <c r="H370" s="17">
        <f>H371+H373</f>
        <v>72642.482120000001</v>
      </c>
    </row>
    <row r="371" spans="1:8" s="39" customFormat="1" ht="24" x14ac:dyDescent="0.2">
      <c r="A371" s="48"/>
      <c r="B371" s="48"/>
      <c r="C371" s="2" t="s">
        <v>13</v>
      </c>
      <c r="D371" s="3" t="s">
        <v>126</v>
      </c>
      <c r="E371" s="4">
        <f>E372</f>
        <v>6400</v>
      </c>
      <c r="F371" s="4">
        <f>F372</f>
        <v>0</v>
      </c>
      <c r="G371" s="4" t="s">
        <v>512</v>
      </c>
      <c r="H371" s="4">
        <f>H372</f>
        <v>0</v>
      </c>
    </row>
    <row r="372" spans="1:8" s="39" customFormat="1" ht="36" x14ac:dyDescent="0.2">
      <c r="A372" s="48"/>
      <c r="B372" s="48"/>
      <c r="C372" s="40" t="s">
        <v>118</v>
      </c>
      <c r="D372" s="43" t="s">
        <v>127</v>
      </c>
      <c r="E372" s="5">
        <v>6400</v>
      </c>
      <c r="F372" s="5">
        <v>0</v>
      </c>
      <c r="G372" s="5" t="s">
        <v>584</v>
      </c>
      <c r="H372" s="5">
        <v>0</v>
      </c>
    </row>
    <row r="373" spans="1:8" s="39" customFormat="1" ht="24" x14ac:dyDescent="0.2">
      <c r="A373" s="48"/>
      <c r="B373" s="48"/>
      <c r="C373" s="2" t="s">
        <v>78</v>
      </c>
      <c r="D373" s="3" t="s">
        <v>128</v>
      </c>
      <c r="E373" s="4">
        <f>E374+E375+E376+E377</f>
        <v>99820.561170000001</v>
      </c>
      <c r="F373" s="4">
        <f>F374+F375+F376+F377</f>
        <v>72642.482120000001</v>
      </c>
      <c r="G373" s="4" t="s">
        <v>679</v>
      </c>
      <c r="H373" s="4">
        <f>H374+H375+H376+H377</f>
        <v>72642.482120000001</v>
      </c>
    </row>
    <row r="374" spans="1:8" s="39" customFormat="1" ht="36" x14ac:dyDescent="0.2">
      <c r="A374" s="48"/>
      <c r="B374" s="48"/>
      <c r="C374" s="40" t="s">
        <v>80</v>
      </c>
      <c r="D374" s="43" t="s">
        <v>602</v>
      </c>
      <c r="E374" s="5">
        <v>71462</v>
      </c>
      <c r="F374" s="5">
        <v>55967.874060000002</v>
      </c>
      <c r="G374" s="5" t="s">
        <v>680</v>
      </c>
      <c r="H374" s="5">
        <v>55967.874060000002</v>
      </c>
    </row>
    <row r="375" spans="1:8" s="39" customFormat="1" ht="36" x14ac:dyDescent="0.2">
      <c r="A375" s="48"/>
      <c r="B375" s="48"/>
      <c r="C375" s="40" t="s">
        <v>129</v>
      </c>
      <c r="D375" s="43" t="s">
        <v>603</v>
      </c>
      <c r="E375" s="5">
        <v>2391.11</v>
      </c>
      <c r="F375" s="5">
        <v>2391.1146800000001</v>
      </c>
      <c r="G375" s="5" t="s">
        <v>677</v>
      </c>
      <c r="H375" s="5">
        <v>2391.1146800000001</v>
      </c>
    </row>
    <row r="376" spans="1:8" s="39" customFormat="1" ht="24" x14ac:dyDescent="0.2">
      <c r="A376" s="48"/>
      <c r="B376" s="48"/>
      <c r="C376" s="40" t="s">
        <v>130</v>
      </c>
      <c r="D376" s="43" t="s">
        <v>131</v>
      </c>
      <c r="E376" s="5">
        <v>25140.501029999999</v>
      </c>
      <c r="F376" s="5">
        <v>14283.49338</v>
      </c>
      <c r="G376" s="5" t="s">
        <v>681</v>
      </c>
      <c r="H376" s="5">
        <v>14283.49338</v>
      </c>
    </row>
    <row r="377" spans="1:8" s="39" customFormat="1" ht="24" x14ac:dyDescent="0.2">
      <c r="A377" s="48"/>
      <c r="B377" s="48"/>
      <c r="C377" s="40" t="s">
        <v>132</v>
      </c>
      <c r="D377" s="43" t="s">
        <v>133</v>
      </c>
      <c r="E377" s="5">
        <v>826.95014000000003</v>
      </c>
      <c r="F377" s="5">
        <v>0</v>
      </c>
      <c r="G377" s="5" t="s">
        <v>584</v>
      </c>
      <c r="H377" s="5">
        <v>0</v>
      </c>
    </row>
    <row r="378" spans="1:8" s="39" customFormat="1" ht="12" x14ac:dyDescent="0.2">
      <c r="A378" s="48"/>
      <c r="B378" s="48"/>
      <c r="C378" s="15" t="s">
        <v>14</v>
      </c>
      <c r="D378" s="16" t="s">
        <v>109</v>
      </c>
      <c r="E378" s="17">
        <f>E379</f>
        <v>78405.63596</v>
      </c>
      <c r="F378" s="17">
        <f>F379</f>
        <v>34714.236790000003</v>
      </c>
      <c r="G378" s="17" t="s">
        <v>682</v>
      </c>
      <c r="H378" s="17">
        <f>H379</f>
        <v>34714.236790000003</v>
      </c>
    </row>
    <row r="379" spans="1:8" s="39" customFormat="1" ht="24" x14ac:dyDescent="0.2">
      <c r="A379" s="48"/>
      <c r="B379" s="48"/>
      <c r="C379" s="2" t="s">
        <v>16</v>
      </c>
      <c r="D379" s="3" t="s">
        <v>110</v>
      </c>
      <c r="E379" s="4">
        <f>E380</f>
        <v>78405.63596</v>
      </c>
      <c r="F379" s="4">
        <f>F380</f>
        <v>34714.236790000003</v>
      </c>
      <c r="G379" s="4" t="s">
        <v>682</v>
      </c>
      <c r="H379" s="4">
        <f>H380</f>
        <v>34714.236790000003</v>
      </c>
    </row>
    <row r="380" spans="1:8" s="39" customFormat="1" ht="36" x14ac:dyDescent="0.2">
      <c r="A380" s="48"/>
      <c r="B380" s="48"/>
      <c r="C380" s="40" t="s">
        <v>55</v>
      </c>
      <c r="D380" s="43" t="s">
        <v>134</v>
      </c>
      <c r="E380" s="5">
        <v>78405.63596</v>
      </c>
      <c r="F380" s="5">
        <v>34714.236790000003</v>
      </c>
      <c r="G380" s="5" t="s">
        <v>682</v>
      </c>
      <c r="H380" s="5">
        <v>34714.236790000003</v>
      </c>
    </row>
    <row r="381" spans="1:8" s="39" customFormat="1" ht="15.75" x14ac:dyDescent="0.2">
      <c r="A381" s="49"/>
      <c r="B381" s="49"/>
      <c r="C381" s="51"/>
      <c r="D381" s="54" t="s">
        <v>6</v>
      </c>
      <c r="E381" s="1">
        <f>E366+E370+E378</f>
        <v>231846.23713000002</v>
      </c>
      <c r="F381" s="1">
        <f>F366+F370+F378</f>
        <v>154576.75891</v>
      </c>
      <c r="G381" s="1" t="s">
        <v>683</v>
      </c>
      <c r="H381" s="1">
        <f>H366+H370+H378</f>
        <v>154576.75891</v>
      </c>
    </row>
    <row r="382" spans="1:8" s="39" customFormat="1" ht="48" x14ac:dyDescent="0.2">
      <c r="A382" s="47">
        <v>15</v>
      </c>
      <c r="B382" s="47" t="s">
        <v>612</v>
      </c>
      <c r="C382" s="15" t="s">
        <v>34</v>
      </c>
      <c r="D382" s="16" t="s">
        <v>84</v>
      </c>
      <c r="E382" s="17">
        <f>E383+E385</f>
        <v>914</v>
      </c>
      <c r="F382" s="17">
        <f>F383+F385</f>
        <v>0</v>
      </c>
      <c r="G382" s="17" t="s">
        <v>512</v>
      </c>
      <c r="H382" s="17">
        <f>H383+H385</f>
        <v>0</v>
      </c>
    </row>
    <row r="383" spans="1:8" s="39" customFormat="1" ht="36" x14ac:dyDescent="0.2">
      <c r="A383" s="48"/>
      <c r="B383" s="48"/>
      <c r="C383" s="2" t="s">
        <v>16</v>
      </c>
      <c r="D383" s="3" t="s">
        <v>85</v>
      </c>
      <c r="E383" s="4">
        <f>E384</f>
        <v>0</v>
      </c>
      <c r="F383" s="4">
        <f>F384</f>
        <v>0</v>
      </c>
      <c r="G383" s="4" t="s">
        <v>15</v>
      </c>
      <c r="H383" s="4">
        <f>H384</f>
        <v>0</v>
      </c>
    </row>
    <row r="384" spans="1:8" s="39" customFormat="1" ht="36" x14ac:dyDescent="0.2">
      <c r="A384" s="48"/>
      <c r="B384" s="48"/>
      <c r="C384" s="40" t="s">
        <v>54</v>
      </c>
      <c r="D384" s="43" t="s">
        <v>86</v>
      </c>
      <c r="E384" s="5">
        <v>0</v>
      </c>
      <c r="F384" s="5">
        <v>0</v>
      </c>
      <c r="G384" s="5" t="s">
        <v>15</v>
      </c>
      <c r="H384" s="5">
        <v>0</v>
      </c>
    </row>
    <row r="385" spans="1:8" s="39" customFormat="1" ht="48" x14ac:dyDescent="0.2">
      <c r="A385" s="48"/>
      <c r="B385" s="48"/>
      <c r="C385" s="2" t="s">
        <v>13</v>
      </c>
      <c r="D385" s="3" t="s">
        <v>87</v>
      </c>
      <c r="E385" s="4">
        <f>E386+E387</f>
        <v>914</v>
      </c>
      <c r="F385" s="4">
        <f>F386+F387</f>
        <v>0</v>
      </c>
      <c r="G385" s="4" t="s">
        <v>512</v>
      </c>
      <c r="H385" s="4">
        <f>H386+H387</f>
        <v>0</v>
      </c>
    </row>
    <row r="386" spans="1:8" s="39" customFormat="1" ht="84" x14ac:dyDescent="0.2">
      <c r="A386" s="48"/>
      <c r="B386" s="48"/>
      <c r="C386" s="40" t="s">
        <v>98</v>
      </c>
      <c r="D386" s="43" t="s">
        <v>605</v>
      </c>
      <c r="E386" s="5">
        <v>845</v>
      </c>
      <c r="F386" s="5">
        <v>0</v>
      </c>
      <c r="G386" s="5" t="s">
        <v>512</v>
      </c>
      <c r="H386" s="5">
        <v>0</v>
      </c>
    </row>
    <row r="387" spans="1:8" s="39" customFormat="1" ht="84" x14ac:dyDescent="0.2">
      <c r="A387" s="48"/>
      <c r="B387" s="48"/>
      <c r="C387" s="40" t="s">
        <v>247</v>
      </c>
      <c r="D387" s="43" t="s">
        <v>606</v>
      </c>
      <c r="E387" s="5">
        <v>69</v>
      </c>
      <c r="F387" s="5">
        <v>0</v>
      </c>
      <c r="G387" s="5" t="s">
        <v>512</v>
      </c>
      <c r="H387" s="5">
        <v>0</v>
      </c>
    </row>
    <row r="388" spans="1:8" s="39" customFormat="1" ht="36" x14ac:dyDescent="0.2">
      <c r="A388" s="48"/>
      <c r="B388" s="48"/>
      <c r="C388" s="15" t="s">
        <v>51</v>
      </c>
      <c r="D388" s="16" t="s">
        <v>88</v>
      </c>
      <c r="E388" s="17">
        <f>E389+E395+E397+E401</f>
        <v>11857.5</v>
      </c>
      <c r="F388" s="17">
        <f>F389+F395+F397+F401</f>
        <v>4155.0804599999992</v>
      </c>
      <c r="G388" s="17" t="s">
        <v>667</v>
      </c>
      <c r="H388" s="17">
        <f>H389+H395+H397+H401</f>
        <v>4155.0804599999992</v>
      </c>
    </row>
    <row r="389" spans="1:8" s="39" customFormat="1" ht="12" x14ac:dyDescent="0.2">
      <c r="A389" s="48"/>
      <c r="B389" s="48"/>
      <c r="C389" s="2" t="s">
        <v>16</v>
      </c>
      <c r="D389" s="3" t="s">
        <v>90</v>
      </c>
      <c r="E389" s="4">
        <f>E390+E391+E392+E393+E394</f>
        <v>6700</v>
      </c>
      <c r="F389" s="4">
        <f>F390+F391+F392+F393+F394</f>
        <v>2681.7367599999998</v>
      </c>
      <c r="G389" s="4" t="s">
        <v>668</v>
      </c>
      <c r="H389" s="4">
        <f>H390+H391+H392+H393+H394</f>
        <v>2681.7367599999998</v>
      </c>
    </row>
    <row r="390" spans="1:8" s="39" customFormat="1" ht="36" x14ac:dyDescent="0.2">
      <c r="A390" s="48"/>
      <c r="B390" s="48"/>
      <c r="C390" s="40" t="s">
        <v>54</v>
      </c>
      <c r="D390" s="43" t="s">
        <v>91</v>
      </c>
      <c r="E390" s="5">
        <v>0</v>
      </c>
      <c r="F390" s="5">
        <v>0</v>
      </c>
      <c r="G390" s="5" t="s">
        <v>15</v>
      </c>
      <c r="H390" s="5">
        <v>0</v>
      </c>
    </row>
    <row r="391" spans="1:8" s="39" customFormat="1" ht="48" x14ac:dyDescent="0.2">
      <c r="A391" s="48"/>
      <c r="B391" s="48"/>
      <c r="C391" s="40" t="s">
        <v>55</v>
      </c>
      <c r="D391" s="43" t="s">
        <v>92</v>
      </c>
      <c r="E391" s="5">
        <v>1800</v>
      </c>
      <c r="F391" s="5">
        <v>583.08362</v>
      </c>
      <c r="G391" s="5" t="s">
        <v>669</v>
      </c>
      <c r="H391" s="5">
        <v>583.08362</v>
      </c>
    </row>
    <row r="392" spans="1:8" s="39" customFormat="1" ht="72" x14ac:dyDescent="0.2">
      <c r="A392" s="48"/>
      <c r="B392" s="48"/>
      <c r="C392" s="40" t="s">
        <v>37</v>
      </c>
      <c r="D392" s="43" t="s">
        <v>93</v>
      </c>
      <c r="E392" s="5">
        <v>0</v>
      </c>
      <c r="F392" s="5">
        <v>0</v>
      </c>
      <c r="G392" s="5" t="s">
        <v>15</v>
      </c>
      <c r="H392" s="5">
        <v>0</v>
      </c>
    </row>
    <row r="393" spans="1:8" s="39" customFormat="1" ht="24" x14ac:dyDescent="0.2">
      <c r="A393" s="48"/>
      <c r="B393" s="48"/>
      <c r="C393" s="40" t="s">
        <v>39</v>
      </c>
      <c r="D393" s="43" t="s">
        <v>94</v>
      </c>
      <c r="E393" s="5">
        <v>4900</v>
      </c>
      <c r="F393" s="5">
        <v>2098.6531399999999</v>
      </c>
      <c r="G393" s="5" t="s">
        <v>670</v>
      </c>
      <c r="H393" s="5">
        <v>2098.6531399999999</v>
      </c>
    </row>
    <row r="394" spans="1:8" s="39" customFormat="1" ht="84" x14ac:dyDescent="0.2">
      <c r="A394" s="48"/>
      <c r="B394" s="48"/>
      <c r="C394" s="40" t="s">
        <v>95</v>
      </c>
      <c r="D394" s="43" t="s">
        <v>96</v>
      </c>
      <c r="E394" s="5">
        <v>0</v>
      </c>
      <c r="F394" s="5">
        <v>0</v>
      </c>
      <c r="G394" s="5" t="s">
        <v>15</v>
      </c>
      <c r="H394" s="5">
        <v>0</v>
      </c>
    </row>
    <row r="395" spans="1:8" s="39" customFormat="1" ht="12" x14ac:dyDescent="0.2">
      <c r="A395" s="48"/>
      <c r="B395" s="48"/>
      <c r="C395" s="2" t="s">
        <v>13</v>
      </c>
      <c r="D395" s="3" t="s">
        <v>97</v>
      </c>
      <c r="E395" s="4">
        <f>E396</f>
        <v>1350</v>
      </c>
      <c r="F395" s="4">
        <f>F396</f>
        <v>0</v>
      </c>
      <c r="G395" s="4" t="s">
        <v>512</v>
      </c>
      <c r="H395" s="4">
        <f>H396</f>
        <v>0</v>
      </c>
    </row>
    <row r="396" spans="1:8" s="39" customFormat="1" ht="180" x14ac:dyDescent="0.2">
      <c r="A396" s="48"/>
      <c r="B396" s="48"/>
      <c r="C396" s="40" t="s">
        <v>98</v>
      </c>
      <c r="D396" s="43" t="s">
        <v>607</v>
      </c>
      <c r="E396" s="5">
        <v>1350</v>
      </c>
      <c r="F396" s="5">
        <v>0</v>
      </c>
      <c r="G396" s="5" t="s">
        <v>512</v>
      </c>
      <c r="H396" s="5">
        <v>0</v>
      </c>
    </row>
    <row r="397" spans="1:8" s="39" customFormat="1" ht="12" x14ac:dyDescent="0.2">
      <c r="A397" s="48"/>
      <c r="B397" s="48"/>
      <c r="C397" s="2" t="s">
        <v>68</v>
      </c>
      <c r="D397" s="3" t="s">
        <v>99</v>
      </c>
      <c r="E397" s="4">
        <f>E398+E399+E400</f>
        <v>3807.5</v>
      </c>
      <c r="F397" s="4">
        <f>F398+F399+F400</f>
        <v>1473.3436999999999</v>
      </c>
      <c r="G397" s="4" t="s">
        <v>671</v>
      </c>
      <c r="H397" s="4">
        <f>H398+H399+H400</f>
        <v>1473.3436999999999</v>
      </c>
    </row>
    <row r="398" spans="1:8" s="39" customFormat="1" ht="12" x14ac:dyDescent="0.2">
      <c r="A398" s="48"/>
      <c r="B398" s="48"/>
      <c r="C398" s="40" t="s">
        <v>73</v>
      </c>
      <c r="D398" s="43" t="s">
        <v>100</v>
      </c>
      <c r="E398" s="5">
        <v>1252.4000000000001</v>
      </c>
      <c r="F398" s="5">
        <v>302.39999999999998</v>
      </c>
      <c r="G398" s="5" t="s">
        <v>672</v>
      </c>
      <c r="H398" s="5">
        <v>302.39999999999998</v>
      </c>
    </row>
    <row r="399" spans="1:8" s="39" customFormat="1" ht="60" x14ac:dyDescent="0.2">
      <c r="A399" s="48"/>
      <c r="B399" s="48"/>
      <c r="C399" s="40" t="s">
        <v>75</v>
      </c>
      <c r="D399" s="43" t="s">
        <v>101</v>
      </c>
      <c r="E399" s="5">
        <v>0</v>
      </c>
      <c r="F399" s="5">
        <v>0</v>
      </c>
      <c r="G399" s="5" t="s">
        <v>512</v>
      </c>
      <c r="H399" s="5">
        <v>0</v>
      </c>
    </row>
    <row r="400" spans="1:8" s="39" customFormat="1" ht="48" x14ac:dyDescent="0.2">
      <c r="A400" s="48"/>
      <c r="B400" s="48"/>
      <c r="C400" s="40" t="s">
        <v>102</v>
      </c>
      <c r="D400" s="43" t="s">
        <v>103</v>
      </c>
      <c r="E400" s="5">
        <v>2555.1</v>
      </c>
      <c r="F400" s="5">
        <v>1170.9437</v>
      </c>
      <c r="G400" s="5" t="s">
        <v>512</v>
      </c>
      <c r="H400" s="5">
        <v>1170.9437</v>
      </c>
    </row>
    <row r="401" spans="1:8" s="39" customFormat="1" ht="12" x14ac:dyDescent="0.2">
      <c r="A401" s="48"/>
      <c r="B401" s="48"/>
      <c r="C401" s="2" t="s">
        <v>104</v>
      </c>
      <c r="D401" s="3" t="s">
        <v>105</v>
      </c>
      <c r="E401" s="4">
        <f>E402+E403</f>
        <v>0</v>
      </c>
      <c r="F401" s="4">
        <f>F402+F403</f>
        <v>0</v>
      </c>
      <c r="G401" s="4" t="s">
        <v>512</v>
      </c>
      <c r="H401" s="4">
        <f>H402+H403</f>
        <v>0</v>
      </c>
    </row>
    <row r="402" spans="1:8" s="39" customFormat="1" ht="36" x14ac:dyDescent="0.2">
      <c r="A402" s="48"/>
      <c r="B402" s="48"/>
      <c r="C402" s="40" t="s">
        <v>106</v>
      </c>
      <c r="D402" s="43" t="s">
        <v>107</v>
      </c>
      <c r="E402" s="5">
        <v>0</v>
      </c>
      <c r="F402" s="5">
        <v>0</v>
      </c>
      <c r="G402" s="5" t="s">
        <v>512</v>
      </c>
      <c r="H402" s="5">
        <v>0</v>
      </c>
    </row>
    <row r="403" spans="1:8" s="39" customFormat="1" ht="72" x14ac:dyDescent="0.2">
      <c r="A403" s="48"/>
      <c r="B403" s="48"/>
      <c r="C403" s="40" t="s">
        <v>108</v>
      </c>
      <c r="D403" s="43" t="s">
        <v>608</v>
      </c>
      <c r="E403" s="5">
        <v>0</v>
      </c>
      <c r="F403" s="5">
        <v>0</v>
      </c>
      <c r="G403" s="5" t="s">
        <v>15</v>
      </c>
      <c r="H403" s="5">
        <v>0</v>
      </c>
    </row>
    <row r="404" spans="1:8" s="39" customFormat="1" ht="12" x14ac:dyDescent="0.2">
      <c r="A404" s="48"/>
      <c r="B404" s="48"/>
      <c r="C404" s="15" t="s">
        <v>17</v>
      </c>
      <c r="D404" s="16" t="s">
        <v>109</v>
      </c>
      <c r="E404" s="17">
        <v>74609.03</v>
      </c>
      <c r="F404" s="17">
        <v>31966.534959999997</v>
      </c>
      <c r="G404" s="17" t="s">
        <v>673</v>
      </c>
      <c r="H404" s="17">
        <v>31966.534959999997</v>
      </c>
    </row>
    <row r="405" spans="1:8" s="39" customFormat="1" ht="24" x14ac:dyDescent="0.2">
      <c r="A405" s="48"/>
      <c r="B405" s="48"/>
      <c r="C405" s="2" t="s">
        <v>16</v>
      </c>
      <c r="D405" s="3" t="s">
        <v>110</v>
      </c>
      <c r="E405" s="4">
        <v>74609.03</v>
      </c>
      <c r="F405" s="4">
        <v>31966.534959999997</v>
      </c>
      <c r="G405" s="4" t="s">
        <v>670</v>
      </c>
      <c r="H405" s="4">
        <v>31966.534959999997</v>
      </c>
    </row>
    <row r="406" spans="1:8" s="39" customFormat="1" ht="48" x14ac:dyDescent="0.2">
      <c r="A406" s="48"/>
      <c r="B406" s="48"/>
      <c r="C406" s="40" t="s">
        <v>54</v>
      </c>
      <c r="D406" s="43" t="s">
        <v>111</v>
      </c>
      <c r="E406" s="5">
        <v>69260.81</v>
      </c>
      <c r="F406" s="5">
        <v>29946.875059999998</v>
      </c>
      <c r="G406" s="5" t="s">
        <v>674</v>
      </c>
      <c r="H406" s="5">
        <v>29946.875059999998</v>
      </c>
    </row>
    <row r="407" spans="1:8" s="39" customFormat="1" ht="36" x14ac:dyDescent="0.2">
      <c r="A407" s="48"/>
      <c r="B407" s="48"/>
      <c r="C407" s="40" t="s">
        <v>55</v>
      </c>
      <c r="D407" s="43" t="s">
        <v>112</v>
      </c>
      <c r="E407" s="5">
        <v>5348.22</v>
      </c>
      <c r="F407" s="5">
        <v>2019.6599000000001</v>
      </c>
      <c r="G407" s="5" t="s">
        <v>675</v>
      </c>
      <c r="H407" s="5">
        <v>2019.6599000000001</v>
      </c>
    </row>
    <row r="408" spans="1:8" s="39" customFormat="1" ht="12" x14ac:dyDescent="0.2">
      <c r="A408" s="48"/>
      <c r="B408" s="48"/>
      <c r="C408" s="15" t="s">
        <v>113</v>
      </c>
      <c r="D408" s="16" t="s">
        <v>114</v>
      </c>
      <c r="E408" s="17">
        <v>0</v>
      </c>
      <c r="F408" s="17">
        <v>0</v>
      </c>
      <c r="G408" s="17" t="s">
        <v>15</v>
      </c>
      <c r="H408" s="17">
        <v>0</v>
      </c>
    </row>
    <row r="409" spans="1:8" s="39" customFormat="1" ht="24" x14ac:dyDescent="0.2">
      <c r="A409" s="48"/>
      <c r="B409" s="48"/>
      <c r="C409" s="2" t="s">
        <v>16</v>
      </c>
      <c r="D409" s="3" t="s">
        <v>115</v>
      </c>
      <c r="E409" s="4">
        <v>0</v>
      </c>
      <c r="F409" s="4">
        <v>0</v>
      </c>
      <c r="G409" s="4" t="s">
        <v>15</v>
      </c>
      <c r="H409" s="4">
        <v>0</v>
      </c>
    </row>
    <row r="410" spans="1:8" s="39" customFormat="1" ht="24" x14ac:dyDescent="0.2">
      <c r="A410" s="48"/>
      <c r="B410" s="48"/>
      <c r="C410" s="40" t="s">
        <v>54</v>
      </c>
      <c r="D410" s="43" t="s">
        <v>609</v>
      </c>
      <c r="E410" s="5">
        <v>0</v>
      </c>
      <c r="F410" s="5">
        <v>0</v>
      </c>
      <c r="G410" s="5" t="s">
        <v>15</v>
      </c>
      <c r="H410" s="5">
        <v>0</v>
      </c>
    </row>
    <row r="411" spans="1:8" s="39" customFormat="1" ht="24" x14ac:dyDescent="0.2">
      <c r="A411" s="48"/>
      <c r="B411" s="48"/>
      <c r="C411" s="40" t="s">
        <v>55</v>
      </c>
      <c r="D411" s="43" t="s">
        <v>610</v>
      </c>
      <c r="E411" s="5">
        <v>0</v>
      </c>
      <c r="F411" s="5">
        <v>0</v>
      </c>
      <c r="G411" s="5" t="s">
        <v>15</v>
      </c>
      <c r="H411" s="5">
        <v>0</v>
      </c>
    </row>
    <row r="412" spans="1:8" s="39" customFormat="1" ht="12" x14ac:dyDescent="0.2">
      <c r="A412" s="48"/>
      <c r="B412" s="48"/>
      <c r="C412" s="40" t="s">
        <v>37</v>
      </c>
      <c r="D412" s="43" t="s">
        <v>611</v>
      </c>
      <c r="E412" s="5">
        <v>0</v>
      </c>
      <c r="F412" s="5">
        <v>0</v>
      </c>
      <c r="G412" s="5" t="s">
        <v>15</v>
      </c>
      <c r="H412" s="5">
        <v>0</v>
      </c>
    </row>
    <row r="413" spans="1:8" s="39" customFormat="1" ht="48" x14ac:dyDescent="0.2">
      <c r="A413" s="48"/>
      <c r="B413" s="48"/>
      <c r="C413" s="2" t="s">
        <v>13</v>
      </c>
      <c r="D413" s="3" t="s">
        <v>116</v>
      </c>
      <c r="E413" s="4">
        <v>0</v>
      </c>
      <c r="F413" s="4">
        <v>0</v>
      </c>
      <c r="G413" s="4" t="s">
        <v>15</v>
      </c>
      <c r="H413" s="4">
        <v>0</v>
      </c>
    </row>
    <row r="414" spans="1:8" s="39" customFormat="1" ht="60" x14ac:dyDescent="0.2">
      <c r="A414" s="48"/>
      <c r="B414" s="48"/>
      <c r="C414" s="40" t="s">
        <v>98</v>
      </c>
      <c r="D414" s="43" t="s">
        <v>117</v>
      </c>
      <c r="E414" s="5">
        <v>0</v>
      </c>
      <c r="F414" s="5">
        <v>0</v>
      </c>
      <c r="G414" s="5" t="s">
        <v>15</v>
      </c>
      <c r="H414" s="5">
        <v>0</v>
      </c>
    </row>
    <row r="415" spans="1:8" s="39" customFormat="1" ht="36" x14ac:dyDescent="0.2">
      <c r="A415" s="48"/>
      <c r="B415" s="48"/>
      <c r="C415" s="40" t="s">
        <v>118</v>
      </c>
      <c r="D415" s="43" t="s">
        <v>119</v>
      </c>
      <c r="E415" s="5">
        <v>0</v>
      </c>
      <c r="F415" s="5">
        <v>0</v>
      </c>
      <c r="G415" s="5" t="s">
        <v>15</v>
      </c>
      <c r="H415" s="5">
        <v>0</v>
      </c>
    </row>
    <row r="416" spans="1:8" s="39" customFormat="1" ht="15.75" x14ac:dyDescent="0.2">
      <c r="A416" s="49"/>
      <c r="B416" s="49"/>
      <c r="C416" s="51"/>
      <c r="D416" s="53" t="s">
        <v>6</v>
      </c>
      <c r="E416" s="1">
        <f>E382+E388+E404+E408</f>
        <v>87380.53</v>
      </c>
      <c r="F416" s="1">
        <f>F382+F388+F404+F408</f>
        <v>36121.615419999995</v>
      </c>
      <c r="G416" s="1" t="s">
        <v>676</v>
      </c>
      <c r="H416" s="1">
        <f>H382+H388+H404+H408</f>
        <v>36121.615419999995</v>
      </c>
    </row>
    <row r="417" spans="1:8" s="39" customFormat="1" ht="24" x14ac:dyDescent="0.2">
      <c r="A417" s="47">
        <v>16</v>
      </c>
      <c r="B417" s="47" t="s">
        <v>624</v>
      </c>
      <c r="C417" s="15" t="s">
        <v>34</v>
      </c>
      <c r="D417" s="16" t="s">
        <v>70</v>
      </c>
      <c r="E417" s="17">
        <v>100</v>
      </c>
      <c r="F417" s="17">
        <v>0</v>
      </c>
      <c r="G417" s="17" t="s">
        <v>512</v>
      </c>
      <c r="H417" s="17">
        <v>0</v>
      </c>
    </row>
    <row r="418" spans="1:8" s="39" customFormat="1" ht="36" x14ac:dyDescent="0.2">
      <c r="A418" s="48"/>
      <c r="B418" s="48"/>
      <c r="C418" s="2" t="s">
        <v>13</v>
      </c>
      <c r="D418" s="3" t="s">
        <v>71</v>
      </c>
      <c r="E418" s="4">
        <v>0</v>
      </c>
      <c r="F418" s="4">
        <v>0</v>
      </c>
      <c r="G418" s="4" t="s">
        <v>15</v>
      </c>
      <c r="H418" s="4">
        <v>0</v>
      </c>
    </row>
    <row r="419" spans="1:8" s="39" customFormat="1" ht="48" x14ac:dyDescent="0.2">
      <c r="A419" s="48"/>
      <c r="B419" s="48"/>
      <c r="C419" s="40" t="s">
        <v>98</v>
      </c>
      <c r="D419" s="43" t="s">
        <v>613</v>
      </c>
      <c r="E419" s="5">
        <v>0</v>
      </c>
      <c r="F419" s="5">
        <v>0</v>
      </c>
      <c r="G419" s="5" t="s">
        <v>15</v>
      </c>
      <c r="H419" s="5">
        <v>0</v>
      </c>
    </row>
    <row r="420" spans="1:8" s="39" customFormat="1" ht="60" x14ac:dyDescent="0.2">
      <c r="A420" s="48"/>
      <c r="B420" s="48"/>
      <c r="C420" s="40" t="s">
        <v>118</v>
      </c>
      <c r="D420" s="43" t="s">
        <v>614</v>
      </c>
      <c r="E420" s="5">
        <v>0</v>
      </c>
      <c r="F420" s="5">
        <v>0</v>
      </c>
      <c r="G420" s="5" t="s">
        <v>15</v>
      </c>
      <c r="H420" s="5">
        <v>0</v>
      </c>
    </row>
    <row r="421" spans="1:8" s="39" customFormat="1" ht="36" x14ac:dyDescent="0.2">
      <c r="A421" s="48"/>
      <c r="B421" s="48"/>
      <c r="C421" s="40" t="s">
        <v>169</v>
      </c>
      <c r="D421" s="43" t="s">
        <v>615</v>
      </c>
      <c r="E421" s="5">
        <v>0</v>
      </c>
      <c r="F421" s="5">
        <v>0</v>
      </c>
      <c r="G421" s="5" t="s">
        <v>15</v>
      </c>
      <c r="H421" s="5">
        <v>0</v>
      </c>
    </row>
    <row r="422" spans="1:8" s="39" customFormat="1" ht="60" x14ac:dyDescent="0.2">
      <c r="A422" s="48"/>
      <c r="B422" s="48"/>
      <c r="C422" s="40" t="s">
        <v>231</v>
      </c>
      <c r="D422" s="43" t="s">
        <v>616</v>
      </c>
      <c r="E422" s="5">
        <v>0</v>
      </c>
      <c r="F422" s="5">
        <v>0</v>
      </c>
      <c r="G422" s="5" t="s">
        <v>15</v>
      </c>
      <c r="H422" s="5">
        <v>0</v>
      </c>
    </row>
    <row r="423" spans="1:8" s="39" customFormat="1" ht="48" x14ac:dyDescent="0.2">
      <c r="A423" s="48"/>
      <c r="B423" s="48"/>
      <c r="C423" s="40" t="s">
        <v>247</v>
      </c>
      <c r="D423" s="43" t="s">
        <v>617</v>
      </c>
      <c r="E423" s="5">
        <v>0</v>
      </c>
      <c r="F423" s="5">
        <v>0</v>
      </c>
      <c r="G423" s="5" t="s">
        <v>15</v>
      </c>
      <c r="H423" s="5">
        <v>0</v>
      </c>
    </row>
    <row r="424" spans="1:8" s="39" customFormat="1" ht="36" x14ac:dyDescent="0.2">
      <c r="A424" s="48"/>
      <c r="B424" s="48"/>
      <c r="C424" s="2" t="s">
        <v>68</v>
      </c>
      <c r="D424" s="3" t="s">
        <v>72</v>
      </c>
      <c r="E424" s="4">
        <v>100</v>
      </c>
      <c r="F424" s="4">
        <v>0</v>
      </c>
      <c r="G424" s="4" t="s">
        <v>512</v>
      </c>
      <c r="H424" s="4">
        <v>0</v>
      </c>
    </row>
    <row r="425" spans="1:8" s="39" customFormat="1" ht="24" x14ac:dyDescent="0.2">
      <c r="A425" s="48"/>
      <c r="B425" s="48"/>
      <c r="C425" s="40" t="s">
        <v>73</v>
      </c>
      <c r="D425" s="43" t="s">
        <v>74</v>
      </c>
      <c r="E425" s="5">
        <v>100</v>
      </c>
      <c r="F425" s="5">
        <v>0</v>
      </c>
      <c r="G425" s="5" t="s">
        <v>15</v>
      </c>
      <c r="H425" s="5">
        <v>0</v>
      </c>
    </row>
    <row r="426" spans="1:8" s="39" customFormat="1" ht="72" x14ac:dyDescent="0.2">
      <c r="A426" s="48"/>
      <c r="B426" s="48"/>
      <c r="C426" s="40" t="s">
        <v>75</v>
      </c>
      <c r="D426" s="43" t="s">
        <v>76</v>
      </c>
      <c r="E426" s="5">
        <v>0</v>
      </c>
      <c r="F426" s="5">
        <v>0</v>
      </c>
      <c r="G426" s="5" t="s">
        <v>15</v>
      </c>
      <c r="H426" s="5">
        <v>0</v>
      </c>
    </row>
    <row r="427" spans="1:8" s="39" customFormat="1" ht="24" x14ac:dyDescent="0.2">
      <c r="A427" s="48"/>
      <c r="B427" s="48"/>
      <c r="C427" s="15" t="s">
        <v>51</v>
      </c>
      <c r="D427" s="16" t="s">
        <v>77</v>
      </c>
      <c r="E427" s="17">
        <v>0</v>
      </c>
      <c r="F427" s="17">
        <v>0</v>
      </c>
      <c r="G427" s="17" t="s">
        <v>15</v>
      </c>
      <c r="H427" s="17">
        <v>0</v>
      </c>
    </row>
    <row r="428" spans="1:8" s="39" customFormat="1" ht="60" x14ac:dyDescent="0.2">
      <c r="A428" s="48"/>
      <c r="B428" s="48"/>
      <c r="C428" s="2" t="s">
        <v>16</v>
      </c>
      <c r="D428" s="3" t="s">
        <v>618</v>
      </c>
      <c r="E428" s="4">
        <v>0</v>
      </c>
      <c r="F428" s="4">
        <v>0</v>
      </c>
      <c r="G428" s="4" t="s">
        <v>15</v>
      </c>
      <c r="H428" s="4">
        <v>0</v>
      </c>
    </row>
    <row r="429" spans="1:8" s="39" customFormat="1" ht="24" x14ac:dyDescent="0.2">
      <c r="A429" s="48"/>
      <c r="B429" s="48"/>
      <c r="C429" s="40" t="s">
        <v>54</v>
      </c>
      <c r="D429" s="43" t="s">
        <v>619</v>
      </c>
      <c r="E429" s="5">
        <v>0</v>
      </c>
      <c r="F429" s="5">
        <v>0</v>
      </c>
      <c r="G429" s="5" t="s">
        <v>15</v>
      </c>
      <c r="H429" s="5">
        <v>0</v>
      </c>
    </row>
    <row r="430" spans="1:8" s="39" customFormat="1" ht="24" x14ac:dyDescent="0.2">
      <c r="A430" s="48"/>
      <c r="B430" s="48"/>
      <c r="C430" s="40" t="s">
        <v>55</v>
      </c>
      <c r="D430" s="43" t="s">
        <v>620</v>
      </c>
      <c r="E430" s="5">
        <v>0</v>
      </c>
      <c r="F430" s="5">
        <v>0</v>
      </c>
      <c r="G430" s="5" t="s">
        <v>15</v>
      </c>
      <c r="H430" s="5">
        <v>0</v>
      </c>
    </row>
    <row r="431" spans="1:8" s="39" customFormat="1" ht="24" x14ac:dyDescent="0.2">
      <c r="A431" s="48"/>
      <c r="B431" s="48"/>
      <c r="C431" s="40" t="s">
        <v>37</v>
      </c>
      <c r="D431" s="43" t="s">
        <v>621</v>
      </c>
      <c r="E431" s="5">
        <v>0</v>
      </c>
      <c r="F431" s="5">
        <v>0</v>
      </c>
      <c r="G431" s="5" t="s">
        <v>15</v>
      </c>
      <c r="H431" s="5">
        <v>0</v>
      </c>
    </row>
    <row r="432" spans="1:8" s="39" customFormat="1" ht="36" x14ac:dyDescent="0.2">
      <c r="A432" s="48"/>
      <c r="B432" s="48"/>
      <c r="C432" s="40" t="s">
        <v>39</v>
      </c>
      <c r="D432" s="43" t="s">
        <v>622</v>
      </c>
      <c r="E432" s="5">
        <v>0</v>
      </c>
      <c r="F432" s="5">
        <v>0</v>
      </c>
      <c r="G432" s="5" t="s">
        <v>15</v>
      </c>
      <c r="H432" s="5">
        <v>0</v>
      </c>
    </row>
    <row r="433" spans="1:8" s="39" customFormat="1" ht="48" x14ac:dyDescent="0.2">
      <c r="A433" s="48"/>
      <c r="B433" s="48"/>
      <c r="C433" s="2" t="s">
        <v>78</v>
      </c>
      <c r="D433" s="3" t="s">
        <v>79</v>
      </c>
      <c r="E433" s="4">
        <v>0</v>
      </c>
      <c r="F433" s="4">
        <v>0</v>
      </c>
      <c r="G433" s="4" t="s">
        <v>15</v>
      </c>
      <c r="H433" s="4">
        <v>0</v>
      </c>
    </row>
    <row r="434" spans="1:8" s="39" customFormat="1" ht="48" x14ac:dyDescent="0.2">
      <c r="A434" s="48"/>
      <c r="B434" s="48"/>
      <c r="C434" s="40" t="s">
        <v>80</v>
      </c>
      <c r="D434" s="43" t="s">
        <v>81</v>
      </c>
      <c r="E434" s="5">
        <v>0</v>
      </c>
      <c r="F434" s="5">
        <v>0</v>
      </c>
      <c r="G434" s="5" t="s">
        <v>15</v>
      </c>
      <c r="H434" s="5">
        <v>0</v>
      </c>
    </row>
    <row r="435" spans="1:8" s="39" customFormat="1" ht="36" x14ac:dyDescent="0.2">
      <c r="A435" s="48"/>
      <c r="B435" s="48"/>
      <c r="C435" s="2" t="s">
        <v>82</v>
      </c>
      <c r="D435" s="3" t="s">
        <v>83</v>
      </c>
      <c r="E435" s="4">
        <v>0</v>
      </c>
      <c r="F435" s="4">
        <v>0</v>
      </c>
      <c r="G435" s="4" t="s">
        <v>15</v>
      </c>
      <c r="H435" s="4">
        <v>0</v>
      </c>
    </row>
    <row r="436" spans="1:8" s="39" customFormat="1" ht="24" x14ac:dyDescent="0.2">
      <c r="A436" s="48"/>
      <c r="B436" s="48"/>
      <c r="C436" s="40" t="s">
        <v>366</v>
      </c>
      <c r="D436" s="43" t="s">
        <v>623</v>
      </c>
      <c r="E436" s="5">
        <v>0</v>
      </c>
      <c r="F436" s="5">
        <v>0</v>
      </c>
      <c r="G436" s="5" t="s">
        <v>15</v>
      </c>
      <c r="H436" s="5">
        <v>0</v>
      </c>
    </row>
    <row r="437" spans="1:8" s="39" customFormat="1" ht="15.75" x14ac:dyDescent="0.2">
      <c r="A437" s="49"/>
      <c r="B437" s="49"/>
      <c r="C437" s="51"/>
      <c r="D437" s="41" t="s">
        <v>6</v>
      </c>
      <c r="E437" s="1">
        <f>E417+E427</f>
        <v>100</v>
      </c>
      <c r="F437" s="1">
        <f>F417+F427</f>
        <v>0</v>
      </c>
      <c r="G437" s="1" t="s">
        <v>512</v>
      </c>
      <c r="H437" s="1">
        <f>H417+H427</f>
        <v>0</v>
      </c>
    </row>
    <row r="438" spans="1:8" s="39" customFormat="1" ht="12" x14ac:dyDescent="0.2">
      <c r="A438" s="47">
        <v>17</v>
      </c>
      <c r="B438" s="47" t="s">
        <v>10</v>
      </c>
      <c r="C438" s="15" t="s">
        <v>34</v>
      </c>
      <c r="D438" s="16" t="s">
        <v>35</v>
      </c>
      <c r="E438" s="17">
        <v>37434.769999999997</v>
      </c>
      <c r="F438" s="17">
        <v>0</v>
      </c>
      <c r="G438" s="17" t="s">
        <v>512</v>
      </c>
      <c r="H438" s="17">
        <v>0</v>
      </c>
    </row>
    <row r="439" spans="1:8" s="39" customFormat="1" ht="24" x14ac:dyDescent="0.2">
      <c r="A439" s="48"/>
      <c r="B439" s="48"/>
      <c r="C439" s="2" t="s">
        <v>16</v>
      </c>
      <c r="D439" s="3" t="s">
        <v>36</v>
      </c>
      <c r="E439" s="4">
        <v>37434.769999999997</v>
      </c>
      <c r="F439" s="4">
        <v>0</v>
      </c>
      <c r="G439" s="4" t="s">
        <v>512</v>
      </c>
      <c r="H439" s="4">
        <v>0</v>
      </c>
    </row>
    <row r="440" spans="1:8" s="39" customFormat="1" ht="24" x14ac:dyDescent="0.2">
      <c r="A440" s="48"/>
      <c r="B440" s="48"/>
      <c r="C440" s="40" t="s">
        <v>37</v>
      </c>
      <c r="D440" s="43" t="s">
        <v>38</v>
      </c>
      <c r="E440" s="5">
        <v>0</v>
      </c>
      <c r="F440" s="5">
        <v>0</v>
      </c>
      <c r="G440" s="5" t="s">
        <v>15</v>
      </c>
      <c r="H440" s="5">
        <v>0</v>
      </c>
    </row>
    <row r="441" spans="1:8" s="39" customFormat="1" ht="36" x14ac:dyDescent="0.2">
      <c r="A441" s="48"/>
      <c r="B441" s="48"/>
      <c r="C441" s="40" t="s">
        <v>39</v>
      </c>
      <c r="D441" s="43" t="s">
        <v>625</v>
      </c>
      <c r="E441" s="5">
        <v>1632.77</v>
      </c>
      <c r="F441" s="5">
        <v>0</v>
      </c>
      <c r="G441" s="5" t="s">
        <v>512</v>
      </c>
      <c r="H441" s="5">
        <v>0</v>
      </c>
    </row>
    <row r="442" spans="1:8" s="39" customFormat="1" ht="36" x14ac:dyDescent="0.2">
      <c r="A442" s="48"/>
      <c r="B442" s="48"/>
      <c r="C442" s="40" t="s">
        <v>40</v>
      </c>
      <c r="D442" s="43" t="s">
        <v>41</v>
      </c>
      <c r="E442" s="5">
        <v>0</v>
      </c>
      <c r="F442" s="5">
        <v>0</v>
      </c>
      <c r="G442" s="5" t="s">
        <v>15</v>
      </c>
      <c r="H442" s="5">
        <v>0</v>
      </c>
    </row>
    <row r="443" spans="1:8" s="39" customFormat="1" ht="36" x14ac:dyDescent="0.2">
      <c r="A443" s="48"/>
      <c r="B443" s="48"/>
      <c r="C443" s="40" t="s">
        <v>43</v>
      </c>
      <c r="D443" s="43" t="s">
        <v>44</v>
      </c>
      <c r="E443" s="5">
        <v>35802</v>
      </c>
      <c r="F443" s="5">
        <v>0</v>
      </c>
      <c r="G443" s="5" t="s">
        <v>512</v>
      </c>
      <c r="H443" s="5">
        <v>0</v>
      </c>
    </row>
    <row r="444" spans="1:8" s="39" customFormat="1" ht="36" x14ac:dyDescent="0.2">
      <c r="A444" s="48"/>
      <c r="B444" s="48"/>
      <c r="C444" s="40" t="s">
        <v>45</v>
      </c>
      <c r="D444" s="43" t="s">
        <v>46</v>
      </c>
      <c r="E444" s="5">
        <v>0</v>
      </c>
      <c r="F444" s="5">
        <v>0</v>
      </c>
      <c r="G444" s="5" t="s">
        <v>15</v>
      </c>
      <c r="H444" s="5">
        <v>0</v>
      </c>
    </row>
    <row r="445" spans="1:8" s="39" customFormat="1" ht="36" x14ac:dyDescent="0.2">
      <c r="A445" s="48"/>
      <c r="B445" s="48"/>
      <c r="C445" s="40" t="s">
        <v>47</v>
      </c>
      <c r="D445" s="43" t="s">
        <v>626</v>
      </c>
      <c r="E445" s="5">
        <v>0</v>
      </c>
      <c r="F445" s="5">
        <v>0</v>
      </c>
      <c r="G445" s="5" t="s">
        <v>15</v>
      </c>
      <c r="H445" s="5">
        <v>0</v>
      </c>
    </row>
    <row r="446" spans="1:8" s="39" customFormat="1" ht="12" x14ac:dyDescent="0.2">
      <c r="A446" s="48"/>
      <c r="B446" s="48"/>
      <c r="C446" s="2" t="s">
        <v>48</v>
      </c>
      <c r="D446" s="3" t="s">
        <v>49</v>
      </c>
      <c r="E446" s="4">
        <v>0</v>
      </c>
      <c r="F446" s="4">
        <v>0</v>
      </c>
      <c r="G446" s="4" t="s">
        <v>15</v>
      </c>
      <c r="H446" s="4">
        <v>0</v>
      </c>
    </row>
    <row r="447" spans="1:8" s="39" customFormat="1" ht="48" x14ac:dyDescent="0.2">
      <c r="A447" s="48"/>
      <c r="B447" s="48"/>
      <c r="C447" s="15" t="s">
        <v>51</v>
      </c>
      <c r="D447" s="16" t="s">
        <v>52</v>
      </c>
      <c r="E447" s="17">
        <f>E448+E466+E469</f>
        <v>396669.43729999993</v>
      </c>
      <c r="F447" s="17">
        <f>F448+F466+F469</f>
        <v>118220.36293999999</v>
      </c>
      <c r="G447" s="17" t="s">
        <v>530</v>
      </c>
      <c r="H447" s="17">
        <f>H448+H466+H469</f>
        <v>118220.36293999999</v>
      </c>
    </row>
    <row r="448" spans="1:8" s="39" customFormat="1" ht="36" x14ac:dyDescent="0.2">
      <c r="A448" s="48"/>
      <c r="B448" s="48"/>
      <c r="C448" s="2" t="s">
        <v>16</v>
      </c>
      <c r="D448" s="3" t="s">
        <v>53</v>
      </c>
      <c r="E448" s="4">
        <v>377594.74729999993</v>
      </c>
      <c r="F448" s="4">
        <v>113978.93715999999</v>
      </c>
      <c r="G448" s="4" t="s">
        <v>535</v>
      </c>
      <c r="H448" s="4">
        <v>113978.93715999999</v>
      </c>
    </row>
    <row r="449" spans="1:8" s="39" customFormat="1" ht="24" x14ac:dyDescent="0.2">
      <c r="A449" s="48"/>
      <c r="B449" s="48"/>
      <c r="C449" s="40" t="s">
        <v>54</v>
      </c>
      <c r="D449" s="43" t="s">
        <v>627</v>
      </c>
      <c r="E449" s="5">
        <v>10235.709999999999</v>
      </c>
      <c r="F449" s="5">
        <v>10235.709999999999</v>
      </c>
      <c r="G449" s="5" t="s">
        <v>18</v>
      </c>
      <c r="H449" s="5">
        <v>10235.709999999999</v>
      </c>
    </row>
    <row r="450" spans="1:8" s="39" customFormat="1" ht="24" x14ac:dyDescent="0.2">
      <c r="A450" s="48"/>
      <c r="B450" s="48"/>
      <c r="C450" s="40" t="s">
        <v>55</v>
      </c>
      <c r="D450" s="43" t="s">
        <v>628</v>
      </c>
      <c r="E450" s="5">
        <v>2417.27</v>
      </c>
      <c r="F450" s="5">
        <v>1939.7957200000001</v>
      </c>
      <c r="G450" s="5" t="s">
        <v>629</v>
      </c>
      <c r="H450" s="5">
        <v>1939.7957200000001</v>
      </c>
    </row>
    <row r="451" spans="1:8" s="39" customFormat="1" ht="36" x14ac:dyDescent="0.2">
      <c r="A451" s="48"/>
      <c r="B451" s="48"/>
      <c r="C451" s="40" t="s">
        <v>37</v>
      </c>
      <c r="D451" s="43" t="s">
        <v>56</v>
      </c>
      <c r="E451" s="5">
        <v>1463</v>
      </c>
      <c r="F451" s="5">
        <v>643.75603999999998</v>
      </c>
      <c r="G451" s="5" t="s">
        <v>630</v>
      </c>
      <c r="H451" s="5">
        <v>643.75603999999998</v>
      </c>
    </row>
    <row r="452" spans="1:8" s="39" customFormat="1" ht="12" x14ac:dyDescent="0.2">
      <c r="A452" s="48"/>
      <c r="B452" s="48"/>
      <c r="C452" s="40" t="s">
        <v>39</v>
      </c>
      <c r="D452" s="43" t="s">
        <v>57</v>
      </c>
      <c r="E452" s="5">
        <v>0</v>
      </c>
      <c r="F452" s="5">
        <v>0</v>
      </c>
      <c r="G452" s="5" t="s">
        <v>15</v>
      </c>
      <c r="H452" s="5">
        <v>0</v>
      </c>
    </row>
    <row r="453" spans="1:8" s="39" customFormat="1" ht="12" x14ac:dyDescent="0.2">
      <c r="A453" s="48"/>
      <c r="B453" s="48"/>
      <c r="C453" s="40" t="s">
        <v>58</v>
      </c>
      <c r="D453" s="43" t="s">
        <v>59</v>
      </c>
      <c r="E453" s="5">
        <v>140316.22206</v>
      </c>
      <c r="F453" s="5">
        <v>54951.803540000001</v>
      </c>
      <c r="G453" s="5" t="s">
        <v>631</v>
      </c>
      <c r="H453" s="5">
        <v>54951.803540000001</v>
      </c>
    </row>
    <row r="454" spans="1:8" s="39" customFormat="1" ht="24" x14ac:dyDescent="0.2">
      <c r="A454" s="48"/>
      <c r="B454" s="48"/>
      <c r="C454" s="40" t="s">
        <v>60</v>
      </c>
      <c r="D454" s="43" t="s">
        <v>632</v>
      </c>
      <c r="E454" s="5">
        <v>14412.333930000001</v>
      </c>
      <c r="F454" s="5">
        <v>8446.5112100000006</v>
      </c>
      <c r="G454" s="5" t="s">
        <v>633</v>
      </c>
      <c r="H454" s="5">
        <v>8446.5112100000006</v>
      </c>
    </row>
    <row r="455" spans="1:8" s="39" customFormat="1" ht="24" x14ac:dyDescent="0.2">
      <c r="A455" s="48"/>
      <c r="B455" s="48"/>
      <c r="C455" s="40" t="s">
        <v>61</v>
      </c>
      <c r="D455" s="43" t="s">
        <v>62</v>
      </c>
      <c r="E455" s="5">
        <v>3474</v>
      </c>
      <c r="F455" s="5">
        <v>3474</v>
      </c>
      <c r="G455" s="5" t="s">
        <v>18</v>
      </c>
      <c r="H455" s="5">
        <v>3474</v>
      </c>
    </row>
    <row r="456" spans="1:8" s="39" customFormat="1" ht="12" x14ac:dyDescent="0.2">
      <c r="A456" s="48"/>
      <c r="B456" s="48"/>
      <c r="C456" s="40" t="s">
        <v>63</v>
      </c>
      <c r="D456" s="43" t="s">
        <v>64</v>
      </c>
      <c r="E456" s="5">
        <v>44300.733659999998</v>
      </c>
      <c r="F456" s="5">
        <v>21146.30789</v>
      </c>
      <c r="G456" s="5" t="s">
        <v>634</v>
      </c>
      <c r="H456" s="5">
        <v>21146.30789</v>
      </c>
    </row>
    <row r="457" spans="1:8" s="39" customFormat="1" ht="12" x14ac:dyDescent="0.2">
      <c r="A457" s="48"/>
      <c r="B457" s="48"/>
      <c r="C457" s="40" t="s">
        <v>192</v>
      </c>
      <c r="D457" s="43" t="s">
        <v>635</v>
      </c>
      <c r="E457" s="5">
        <v>1440</v>
      </c>
      <c r="F457" s="5">
        <v>0</v>
      </c>
      <c r="G457" s="5" t="s">
        <v>512</v>
      </c>
      <c r="H457" s="5">
        <v>0</v>
      </c>
    </row>
    <row r="458" spans="1:8" s="39" customFormat="1" ht="12" x14ac:dyDescent="0.2">
      <c r="A458" s="48"/>
      <c r="B458" s="48"/>
      <c r="C458" s="40" t="s">
        <v>43</v>
      </c>
      <c r="D458" s="43" t="s">
        <v>65</v>
      </c>
      <c r="E458" s="5">
        <v>30542.7</v>
      </c>
      <c r="F458" s="5">
        <v>0</v>
      </c>
      <c r="G458" s="5" t="s">
        <v>512</v>
      </c>
      <c r="H458" s="5">
        <v>0</v>
      </c>
    </row>
    <row r="459" spans="1:8" s="39" customFormat="1" ht="24" x14ac:dyDescent="0.2">
      <c r="A459" s="48"/>
      <c r="B459" s="48"/>
      <c r="C459" s="40" t="s">
        <v>45</v>
      </c>
      <c r="D459" s="43" t="s">
        <v>66</v>
      </c>
      <c r="E459" s="5">
        <v>29816.313999999998</v>
      </c>
      <c r="F459" s="5">
        <v>11515.78429</v>
      </c>
      <c r="G459" s="5" t="s">
        <v>636</v>
      </c>
      <c r="H459" s="5">
        <v>11515.78429</v>
      </c>
    </row>
    <row r="460" spans="1:8" s="39" customFormat="1" ht="24" x14ac:dyDescent="0.2">
      <c r="A460" s="48"/>
      <c r="B460" s="48"/>
      <c r="C460" s="40" t="s">
        <v>47</v>
      </c>
      <c r="D460" s="43" t="s">
        <v>67</v>
      </c>
      <c r="E460" s="5">
        <v>257.97649999999999</v>
      </c>
      <c r="F460" s="5">
        <v>0</v>
      </c>
      <c r="G460" s="5" t="s">
        <v>512</v>
      </c>
      <c r="H460" s="5">
        <v>0</v>
      </c>
    </row>
    <row r="461" spans="1:8" s="39" customFormat="1" ht="12" x14ac:dyDescent="0.2">
      <c r="A461" s="48"/>
      <c r="B461" s="48"/>
      <c r="C461" s="40" t="s">
        <v>519</v>
      </c>
      <c r="D461" s="43" t="s">
        <v>637</v>
      </c>
      <c r="E461" s="5">
        <v>1089.3</v>
      </c>
      <c r="F461" s="5">
        <v>0</v>
      </c>
      <c r="G461" s="5" t="s">
        <v>512</v>
      </c>
      <c r="H461" s="5">
        <v>0</v>
      </c>
    </row>
    <row r="462" spans="1:8" s="39" customFormat="1" ht="24" x14ac:dyDescent="0.2">
      <c r="A462" s="48"/>
      <c r="B462" s="48"/>
      <c r="C462" s="40" t="s">
        <v>638</v>
      </c>
      <c r="D462" s="43" t="s">
        <v>639</v>
      </c>
      <c r="E462" s="5">
        <v>3705.4142000000002</v>
      </c>
      <c r="F462" s="5">
        <v>1599</v>
      </c>
      <c r="G462" s="5" t="s">
        <v>640</v>
      </c>
      <c r="H462" s="5">
        <v>1599</v>
      </c>
    </row>
    <row r="463" spans="1:8" s="39" customFormat="1" ht="24" x14ac:dyDescent="0.2">
      <c r="A463" s="48"/>
      <c r="B463" s="48"/>
      <c r="C463" s="40" t="s">
        <v>641</v>
      </c>
      <c r="D463" s="43" t="s">
        <v>642</v>
      </c>
      <c r="E463" s="5">
        <v>41.013199999999998</v>
      </c>
      <c r="F463" s="5">
        <v>26.268470000000001</v>
      </c>
      <c r="G463" s="5" t="s">
        <v>643</v>
      </c>
      <c r="H463" s="5">
        <v>26.268470000000001</v>
      </c>
    </row>
    <row r="464" spans="1:8" s="39" customFormat="1" ht="36" x14ac:dyDescent="0.2">
      <c r="A464" s="48"/>
      <c r="B464" s="48"/>
      <c r="C464" s="40" t="s">
        <v>644</v>
      </c>
      <c r="D464" s="43" t="s">
        <v>645</v>
      </c>
      <c r="E464" s="5">
        <v>65216.519749999999</v>
      </c>
      <c r="F464" s="5">
        <v>0</v>
      </c>
      <c r="G464" s="5" t="s">
        <v>512</v>
      </c>
      <c r="H464" s="5">
        <v>0</v>
      </c>
    </row>
    <row r="465" spans="1:8" s="39" customFormat="1" ht="36" x14ac:dyDescent="0.2">
      <c r="A465" s="48"/>
      <c r="B465" s="48"/>
      <c r="C465" s="40" t="s">
        <v>646</v>
      </c>
      <c r="D465" s="43" t="s">
        <v>647</v>
      </c>
      <c r="E465" s="5">
        <v>28866.240000000002</v>
      </c>
      <c r="F465" s="5">
        <v>0</v>
      </c>
      <c r="G465" s="5" t="s">
        <v>512</v>
      </c>
      <c r="H465" s="5">
        <v>0</v>
      </c>
    </row>
    <row r="466" spans="1:8" s="39" customFormat="1" ht="24" x14ac:dyDescent="0.2">
      <c r="A466" s="48"/>
      <c r="B466" s="48"/>
      <c r="C466" s="2" t="s">
        <v>68</v>
      </c>
      <c r="D466" s="3" t="s">
        <v>69</v>
      </c>
      <c r="E466" s="4">
        <f>E467</f>
        <v>3000</v>
      </c>
      <c r="F466" s="4">
        <f>F467</f>
        <v>0</v>
      </c>
      <c r="G466" s="4" t="s">
        <v>512</v>
      </c>
      <c r="H466" s="4">
        <f>H467</f>
        <v>0</v>
      </c>
    </row>
    <row r="467" spans="1:8" s="39" customFormat="1" ht="24" x14ac:dyDescent="0.2">
      <c r="A467" s="48"/>
      <c r="B467" s="48"/>
      <c r="C467" s="40" t="s">
        <v>73</v>
      </c>
      <c r="D467" s="43" t="s">
        <v>648</v>
      </c>
      <c r="E467" s="5">
        <v>3000</v>
      </c>
      <c r="F467" s="5">
        <v>0</v>
      </c>
      <c r="G467" s="5" t="s">
        <v>512</v>
      </c>
      <c r="H467" s="5">
        <v>0</v>
      </c>
    </row>
    <row r="468" spans="1:8" s="39" customFormat="1" ht="24" x14ac:dyDescent="0.2">
      <c r="A468" s="48"/>
      <c r="B468" s="48"/>
      <c r="C468" s="40" t="s">
        <v>102</v>
      </c>
      <c r="D468" s="43" t="s">
        <v>649</v>
      </c>
      <c r="E468" s="5">
        <v>0</v>
      </c>
      <c r="F468" s="5">
        <v>0</v>
      </c>
      <c r="G468" s="5" t="s">
        <v>15</v>
      </c>
      <c r="H468" s="5">
        <v>0</v>
      </c>
    </row>
    <row r="469" spans="1:8" s="39" customFormat="1" ht="12" x14ac:dyDescent="0.2">
      <c r="A469" s="48"/>
      <c r="B469" s="48"/>
      <c r="C469" s="2" t="s">
        <v>48</v>
      </c>
      <c r="D469" s="3" t="s">
        <v>49</v>
      </c>
      <c r="E469" s="4">
        <v>16074.69</v>
      </c>
      <c r="F469" s="4">
        <v>4241.4257799999996</v>
      </c>
      <c r="G469" s="4" t="s">
        <v>650</v>
      </c>
      <c r="H469" s="4">
        <v>4241.4257799999996</v>
      </c>
    </row>
    <row r="470" spans="1:8" s="39" customFormat="1" ht="24" x14ac:dyDescent="0.2">
      <c r="A470" s="48"/>
      <c r="B470" s="48"/>
      <c r="C470" s="40" t="s">
        <v>50</v>
      </c>
      <c r="D470" s="43" t="s">
        <v>651</v>
      </c>
      <c r="E470" s="5">
        <v>16074.69</v>
      </c>
      <c r="F470" s="5">
        <v>4241.4257799999996</v>
      </c>
      <c r="G470" s="5" t="s">
        <v>650</v>
      </c>
      <c r="H470" s="5">
        <v>4241.4257799999996</v>
      </c>
    </row>
    <row r="471" spans="1:8" s="39" customFormat="1" ht="15.75" x14ac:dyDescent="0.2">
      <c r="A471" s="49"/>
      <c r="B471" s="49"/>
      <c r="C471" s="51"/>
      <c r="D471" s="41" t="s">
        <v>6</v>
      </c>
      <c r="E471" s="42">
        <f>E438+E447</f>
        <v>434104.20729999995</v>
      </c>
      <c r="F471" s="42">
        <f>F438+F447</f>
        <v>118220.36293999999</v>
      </c>
      <c r="G471" s="42" t="s">
        <v>666</v>
      </c>
      <c r="H471" s="42">
        <f>H438+H447</f>
        <v>118220.36293999999</v>
      </c>
    </row>
    <row r="472" spans="1:8" s="39" customFormat="1" ht="24" x14ac:dyDescent="0.2">
      <c r="A472" s="44">
        <v>18</v>
      </c>
      <c r="B472" s="44" t="s">
        <v>662</v>
      </c>
      <c r="C472" s="15" t="s">
        <v>17</v>
      </c>
      <c r="D472" s="16" t="s">
        <v>652</v>
      </c>
      <c r="E472" s="17">
        <f>E473+E475+E477+E480</f>
        <v>2297946.719</v>
      </c>
      <c r="F472" s="17">
        <f>F473+F475+F477+F480</f>
        <v>433438.03168999997</v>
      </c>
      <c r="G472" s="17" t="s">
        <v>663</v>
      </c>
      <c r="H472" s="17">
        <f>H473+H475+H477+H480</f>
        <v>433438.03168999997</v>
      </c>
    </row>
    <row r="473" spans="1:8" s="39" customFormat="1" ht="24" x14ac:dyDescent="0.2">
      <c r="A473" s="44"/>
      <c r="B473" s="44"/>
      <c r="C473" s="2" t="s">
        <v>16</v>
      </c>
      <c r="D473" s="3" t="s">
        <v>20</v>
      </c>
      <c r="E473" s="4">
        <f>E474</f>
        <v>0</v>
      </c>
      <c r="F473" s="4">
        <f>F474</f>
        <v>0</v>
      </c>
      <c r="G473" s="4" t="s">
        <v>15</v>
      </c>
      <c r="H473" s="4">
        <f>H474</f>
        <v>0</v>
      </c>
    </row>
    <row r="474" spans="1:8" s="39" customFormat="1" ht="24" x14ac:dyDescent="0.2">
      <c r="A474" s="44"/>
      <c r="B474" s="44"/>
      <c r="C474" s="40" t="s">
        <v>54</v>
      </c>
      <c r="D474" s="43" t="s">
        <v>653</v>
      </c>
      <c r="E474" s="5">
        <v>0</v>
      </c>
      <c r="F474" s="5">
        <v>0</v>
      </c>
      <c r="G474" s="5" t="s">
        <v>15</v>
      </c>
      <c r="H474" s="5">
        <v>0</v>
      </c>
    </row>
    <row r="475" spans="1:8" s="39" customFormat="1" ht="24" x14ac:dyDescent="0.2">
      <c r="A475" s="44"/>
      <c r="B475" s="44"/>
      <c r="C475" s="2" t="s">
        <v>13</v>
      </c>
      <c r="D475" s="3" t="s">
        <v>21</v>
      </c>
      <c r="E475" s="4">
        <f>E476</f>
        <v>90.61</v>
      </c>
      <c r="F475" s="4">
        <f>F476</f>
        <v>0</v>
      </c>
      <c r="G475" s="4" t="s">
        <v>512</v>
      </c>
      <c r="H475" s="4">
        <f>H476</f>
        <v>0</v>
      </c>
    </row>
    <row r="476" spans="1:8" s="39" customFormat="1" ht="60" x14ac:dyDescent="0.2">
      <c r="A476" s="44"/>
      <c r="B476" s="44"/>
      <c r="C476" s="40" t="s">
        <v>22</v>
      </c>
      <c r="D476" s="43" t="s">
        <v>23</v>
      </c>
      <c r="E476" s="5">
        <v>90.61</v>
      </c>
      <c r="F476" s="5">
        <v>0</v>
      </c>
      <c r="G476" s="5" t="s">
        <v>15</v>
      </c>
      <c r="H476" s="5">
        <v>0</v>
      </c>
    </row>
    <row r="477" spans="1:8" s="39" customFormat="1" ht="12" x14ac:dyDescent="0.2">
      <c r="A477" s="44"/>
      <c r="B477" s="44"/>
      <c r="C477" s="2" t="s">
        <v>654</v>
      </c>
      <c r="D477" s="3" t="s">
        <v>655</v>
      </c>
      <c r="E477" s="4">
        <f>E478+E479</f>
        <v>226375.89899999998</v>
      </c>
      <c r="F477" s="4">
        <f>F478+F479</f>
        <v>100351.16686</v>
      </c>
      <c r="G477" s="4" t="s">
        <v>656</v>
      </c>
      <c r="H477" s="4">
        <f>H478+H479</f>
        <v>100351.16686</v>
      </c>
    </row>
    <row r="478" spans="1:8" s="39" customFormat="1" ht="48" x14ac:dyDescent="0.2">
      <c r="A478" s="44"/>
      <c r="B478" s="44"/>
      <c r="C478" s="40" t="s">
        <v>657</v>
      </c>
      <c r="D478" s="43" t="s">
        <v>460</v>
      </c>
      <c r="E478" s="5">
        <v>209889.62899999999</v>
      </c>
      <c r="F478" s="5">
        <v>100351.16686</v>
      </c>
      <c r="G478" s="5" t="s">
        <v>664</v>
      </c>
      <c r="H478" s="5">
        <v>100351.16686</v>
      </c>
    </row>
    <row r="479" spans="1:8" s="39" customFormat="1" ht="48" x14ac:dyDescent="0.2">
      <c r="A479" s="44"/>
      <c r="B479" s="44"/>
      <c r="C479" s="40" t="s">
        <v>658</v>
      </c>
      <c r="D479" s="43" t="s">
        <v>461</v>
      </c>
      <c r="E479" s="5">
        <v>16486.27</v>
      </c>
      <c r="F479" s="5">
        <v>0</v>
      </c>
      <c r="G479" s="5" t="s">
        <v>540</v>
      </c>
      <c r="H479" s="5">
        <v>0</v>
      </c>
    </row>
    <row r="480" spans="1:8" s="39" customFormat="1" ht="12" x14ac:dyDescent="0.2">
      <c r="A480" s="44"/>
      <c r="B480" s="44"/>
      <c r="C480" s="2" t="s">
        <v>24</v>
      </c>
      <c r="D480" s="3" t="s">
        <v>25</v>
      </c>
      <c r="E480" s="4">
        <f>E481</f>
        <v>2071480.21</v>
      </c>
      <c r="F480" s="4">
        <f>F481</f>
        <v>333086.86482999998</v>
      </c>
      <c r="G480" s="4" t="s">
        <v>659</v>
      </c>
      <c r="H480" s="4">
        <f>H481</f>
        <v>333086.86482999998</v>
      </c>
    </row>
    <row r="481" spans="1:8" s="39" customFormat="1" ht="48" x14ac:dyDescent="0.2">
      <c r="A481" s="44"/>
      <c r="B481" s="44"/>
      <c r="C481" s="40" t="s">
        <v>26</v>
      </c>
      <c r="D481" s="43" t="s">
        <v>27</v>
      </c>
      <c r="E481" s="5">
        <v>2071480.21</v>
      </c>
      <c r="F481" s="5">
        <v>333086.86482999998</v>
      </c>
      <c r="G481" s="5" t="s">
        <v>659</v>
      </c>
      <c r="H481" s="5">
        <v>333086.86482999998</v>
      </c>
    </row>
    <row r="482" spans="1:8" s="39" customFormat="1" ht="24" x14ac:dyDescent="0.2">
      <c r="A482" s="44"/>
      <c r="B482" s="44"/>
      <c r="C482" s="15" t="s">
        <v>14</v>
      </c>
      <c r="D482" s="16" t="s">
        <v>660</v>
      </c>
      <c r="E482" s="17">
        <f>E483+E485</f>
        <v>500000</v>
      </c>
      <c r="F482" s="17">
        <f>F483+F485</f>
        <v>350000</v>
      </c>
      <c r="G482" s="17" t="s">
        <v>661</v>
      </c>
      <c r="H482" s="17">
        <f>H483+H485</f>
        <v>350000</v>
      </c>
    </row>
    <row r="483" spans="1:8" s="39" customFormat="1" ht="36" x14ac:dyDescent="0.2">
      <c r="A483" s="44"/>
      <c r="B483" s="44"/>
      <c r="C483" s="2" t="s">
        <v>19</v>
      </c>
      <c r="D483" s="3" t="s">
        <v>28</v>
      </c>
      <c r="E483" s="4">
        <f>E484</f>
        <v>500000</v>
      </c>
      <c r="F483" s="4">
        <f>F484</f>
        <v>350000</v>
      </c>
      <c r="G483" s="4" t="s">
        <v>661</v>
      </c>
      <c r="H483" s="4">
        <f>H484</f>
        <v>350000</v>
      </c>
    </row>
    <row r="484" spans="1:8" s="39" customFormat="1" ht="36" x14ac:dyDescent="0.2">
      <c r="A484" s="44"/>
      <c r="B484" s="44"/>
      <c r="C484" s="40" t="s">
        <v>33</v>
      </c>
      <c r="D484" s="43" t="s">
        <v>28</v>
      </c>
      <c r="E484" s="5">
        <v>500000</v>
      </c>
      <c r="F484" s="5">
        <v>350000</v>
      </c>
      <c r="G484" s="5" t="s">
        <v>661</v>
      </c>
      <c r="H484" s="5">
        <v>350000</v>
      </c>
    </row>
    <row r="485" spans="1:8" s="39" customFormat="1" ht="12" x14ac:dyDescent="0.2">
      <c r="A485" s="44"/>
      <c r="B485" s="44"/>
      <c r="C485" s="2" t="s">
        <v>29</v>
      </c>
      <c r="D485" s="3" t="s">
        <v>30</v>
      </c>
      <c r="E485" s="4">
        <f>E486</f>
        <v>0</v>
      </c>
      <c r="F485" s="4">
        <f>F486</f>
        <v>0</v>
      </c>
      <c r="G485" s="4" t="s">
        <v>15</v>
      </c>
      <c r="H485" s="4">
        <f>H486</f>
        <v>0</v>
      </c>
    </row>
    <row r="486" spans="1:8" s="39" customFormat="1" ht="24" x14ac:dyDescent="0.2">
      <c r="A486" s="44"/>
      <c r="B486" s="44"/>
      <c r="C486" s="40" t="s">
        <v>31</v>
      </c>
      <c r="D486" s="43" t="s">
        <v>32</v>
      </c>
      <c r="E486" s="5">
        <v>0</v>
      </c>
      <c r="F486" s="5">
        <v>0</v>
      </c>
      <c r="G486" s="5" t="s">
        <v>15</v>
      </c>
      <c r="H486" s="5">
        <v>0</v>
      </c>
    </row>
    <row r="487" spans="1:8" s="39" customFormat="1" ht="15.75" x14ac:dyDescent="0.2">
      <c r="A487" s="44"/>
      <c r="B487" s="44"/>
      <c r="C487" s="50"/>
      <c r="D487" s="41" t="s">
        <v>6</v>
      </c>
      <c r="E487" s="1">
        <f>E472+E482</f>
        <v>2797946.719</v>
      </c>
      <c r="F487" s="1">
        <f>F472+F482</f>
        <v>783438.03168999997</v>
      </c>
      <c r="G487" s="1" t="s">
        <v>665</v>
      </c>
      <c r="H487" s="1">
        <f>H472+H482</f>
        <v>783438.03168999997</v>
      </c>
    </row>
    <row r="488" spans="1:8" s="39" customFormat="1" ht="22.5" customHeight="1" x14ac:dyDescent="0.2">
      <c r="E488" s="19"/>
      <c r="F488" s="19"/>
      <c r="G488" s="19"/>
      <c r="H488" s="19"/>
    </row>
    <row r="489" spans="1:8" s="39" customFormat="1" ht="22.5" customHeight="1" x14ac:dyDescent="0.2">
      <c r="E489" s="19"/>
      <c r="F489" s="19"/>
      <c r="G489" s="19"/>
      <c r="H489" s="19"/>
    </row>
  </sheetData>
  <autoFilter ref="A4:H487" xr:uid="{00000000-0001-0000-0000-000000000000}"/>
  <mergeCells count="37">
    <mergeCell ref="A438:A471"/>
    <mergeCell ref="B438:B471"/>
    <mergeCell ref="A472:A487"/>
    <mergeCell ref="B472:B487"/>
    <mergeCell ref="A366:A381"/>
    <mergeCell ref="B366:B381"/>
    <mergeCell ref="A382:A416"/>
    <mergeCell ref="B382:B416"/>
    <mergeCell ref="A417:A437"/>
    <mergeCell ref="B417:B437"/>
    <mergeCell ref="A236:A248"/>
    <mergeCell ref="B236:B248"/>
    <mergeCell ref="A249:A266"/>
    <mergeCell ref="B249:B266"/>
    <mergeCell ref="A267:A297"/>
    <mergeCell ref="B267:B297"/>
    <mergeCell ref="A1:H2"/>
    <mergeCell ref="A123:A140"/>
    <mergeCell ref="B123:B140"/>
    <mergeCell ref="A141:A147"/>
    <mergeCell ref="B141:B147"/>
    <mergeCell ref="B5:B14"/>
    <mergeCell ref="A5:A14"/>
    <mergeCell ref="B15:B51"/>
    <mergeCell ref="A15:A51"/>
    <mergeCell ref="A298:A332"/>
    <mergeCell ref="B298:B332"/>
    <mergeCell ref="A333:A365"/>
    <mergeCell ref="B333:B365"/>
    <mergeCell ref="A97:A122"/>
    <mergeCell ref="B97:B122"/>
    <mergeCell ref="A148:A158"/>
    <mergeCell ref="B148:B158"/>
    <mergeCell ref="A159:A235"/>
    <mergeCell ref="B159:B235"/>
    <mergeCell ref="A52:A96"/>
    <mergeCell ref="B52:B96"/>
  </mergeCells>
  <pageMargins left="0" right="0" top="0" bottom="0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admin</cp:lastModifiedBy>
  <cp:lastPrinted>2024-07-26T12:14:16Z</cp:lastPrinted>
  <dcterms:created xsi:type="dcterms:W3CDTF">2020-07-31T08:15:26Z</dcterms:created>
  <dcterms:modified xsi:type="dcterms:W3CDTF">2024-07-26T12:42:36Z</dcterms:modified>
</cp:coreProperties>
</file>