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0.225\share$\Econom_upravleniya\Otdel_Ekonomicheskogo_Razvitia\paraninamv\Оценка эффективности\2019\"/>
    </mc:Choice>
  </mc:AlternateContent>
  <bookViews>
    <workbookView xWindow="0" yWindow="0" windowWidth="28800" windowHeight="12435"/>
  </bookViews>
  <sheets>
    <sheet name="приложение" sheetId="2" r:id="rId1"/>
    <sheet name="бюджетные учреж" sheetId="3" r:id="rId2"/>
  </sheets>
  <calcPr calcId="152511"/>
</workbook>
</file>

<file path=xl/calcChain.xml><?xml version="1.0" encoding="utf-8"?>
<calcChain xmlns="http://schemas.openxmlformats.org/spreadsheetml/2006/main">
  <c r="I24" i="2" l="1"/>
  <c r="H24" i="2"/>
  <c r="G24" i="2"/>
  <c r="I18" i="2" l="1"/>
  <c r="H18" i="2"/>
  <c r="G18" i="2"/>
  <c r="F18" i="2"/>
  <c r="F20" i="2"/>
  <c r="F24" i="2" l="1"/>
  <c r="I125" i="2" l="1"/>
  <c r="H125" i="2"/>
  <c r="G125" i="2"/>
  <c r="F125" i="2"/>
  <c r="I120" i="2"/>
  <c r="H120" i="2"/>
  <c r="G120" i="2"/>
  <c r="F120" i="2"/>
  <c r="I221" i="2"/>
  <c r="H221" i="2"/>
  <c r="G221" i="2"/>
  <c r="F221" i="2"/>
  <c r="I218" i="2"/>
  <c r="H218" i="2"/>
  <c r="G218" i="2"/>
  <c r="F218" i="2"/>
  <c r="I215" i="2"/>
  <c r="H215" i="2"/>
  <c r="G215" i="2"/>
  <c r="F215" i="2"/>
  <c r="F32" i="3"/>
  <c r="H25" i="3"/>
  <c r="F25" i="3"/>
  <c r="I211" i="2"/>
  <c r="H211" i="2"/>
  <c r="G211" i="2"/>
  <c r="F211" i="2"/>
  <c r="I208" i="2"/>
  <c r="H208" i="2"/>
  <c r="G208" i="2"/>
  <c r="F208" i="2"/>
  <c r="I6" i="3"/>
  <c r="H6" i="3"/>
  <c r="G6" i="3"/>
  <c r="F6" i="3"/>
  <c r="I12" i="2"/>
  <c r="H12" i="2"/>
  <c r="G12" i="2"/>
  <c r="F34" i="3"/>
  <c r="F27" i="3"/>
  <c r="G34" i="3"/>
  <c r="G32" i="3" s="1"/>
  <c r="H34" i="3"/>
  <c r="H32" i="3" s="1"/>
  <c r="I34" i="3"/>
  <c r="I32" i="3" s="1"/>
  <c r="G27" i="3"/>
  <c r="G25" i="3" s="1"/>
  <c r="H27" i="3"/>
  <c r="I27" i="3"/>
  <c r="I25" i="3" s="1"/>
  <c r="F4" i="3" l="1"/>
  <c r="I54" i="2"/>
  <c r="H54" i="2"/>
  <c r="G54" i="2"/>
  <c r="F54" i="2"/>
  <c r="I20" i="3" l="1"/>
  <c r="H20" i="3"/>
  <c r="G20" i="3"/>
  <c r="F20" i="3"/>
  <c r="I15" i="3"/>
  <c r="H15" i="3"/>
  <c r="G15" i="3"/>
  <c r="F15" i="3"/>
  <c r="I4" i="3"/>
  <c r="H4" i="3"/>
  <c r="G4" i="3"/>
  <c r="I203" i="2"/>
  <c r="H203" i="2"/>
  <c r="G203" i="2"/>
  <c r="F203" i="2"/>
  <c r="I32" i="2"/>
  <c r="H32" i="2"/>
  <c r="G32" i="2"/>
  <c r="F32" i="2"/>
  <c r="I20" i="2"/>
  <c r="H20" i="2"/>
  <c r="G20" i="2"/>
  <c r="F12" i="2"/>
  <c r="I7" i="2"/>
  <c r="H7" i="2"/>
  <c r="G7" i="2"/>
  <c r="F7" i="2"/>
  <c r="H164" i="2"/>
  <c r="I164" i="2" s="1"/>
  <c r="G164" i="2"/>
  <c r="H13" i="3" l="1"/>
  <c r="G13" i="3"/>
  <c r="I13" i="3"/>
  <c r="F13" i="3"/>
  <c r="I47" i="2"/>
  <c r="H47" i="2"/>
  <c r="G47" i="2"/>
  <c r="F47" i="2"/>
  <c r="I50" i="2"/>
  <c r="H50" i="2"/>
  <c r="G50" i="2"/>
  <c r="F50" i="2"/>
  <c r="I63" i="2"/>
  <c r="H63" i="2"/>
  <c r="G63" i="2"/>
  <c r="F63" i="2"/>
  <c r="I80" i="2"/>
  <c r="H80" i="2"/>
  <c r="G80" i="2"/>
  <c r="F80" i="2"/>
  <c r="I84" i="2"/>
  <c r="H84" i="2"/>
  <c r="G84" i="2"/>
  <c r="F84" i="2"/>
  <c r="I71" i="2"/>
  <c r="H71" i="2"/>
  <c r="G71" i="2"/>
  <c r="F71" i="2"/>
  <c r="I199" i="2"/>
  <c r="H199" i="2"/>
  <c r="G199" i="2"/>
  <c r="F199" i="2"/>
  <c r="I195" i="2"/>
  <c r="H195" i="2"/>
  <c r="G195" i="2"/>
  <c r="F195" i="2"/>
  <c r="I191" i="2"/>
  <c r="H191" i="2"/>
  <c r="G191" i="2"/>
  <c r="F191" i="2"/>
  <c r="I187" i="2"/>
  <c r="H187" i="2"/>
  <c r="G187" i="2"/>
  <c r="F187" i="2"/>
  <c r="I157" i="2"/>
  <c r="H157" i="2"/>
  <c r="G157" i="2"/>
  <c r="F157" i="2"/>
  <c r="I153" i="2"/>
  <c r="H153" i="2"/>
  <c r="G153" i="2"/>
  <c r="F153" i="2"/>
  <c r="I149" i="2"/>
  <c r="H149" i="2"/>
  <c r="G149" i="2"/>
  <c r="F149" i="2"/>
  <c r="I102" i="2"/>
  <c r="H102" i="2"/>
  <c r="G102" i="2"/>
  <c r="F102" i="2"/>
  <c r="I98" i="2"/>
  <c r="H98" i="2"/>
  <c r="G98" i="2"/>
  <c r="F98" i="2"/>
  <c r="I94" i="2"/>
  <c r="H94" i="2"/>
  <c r="G94" i="2"/>
  <c r="F94" i="2"/>
  <c r="I90" i="2"/>
  <c r="H90" i="2"/>
  <c r="G90" i="2"/>
  <c r="F90" i="2"/>
  <c r="I161" i="2"/>
  <c r="H161" i="2"/>
  <c r="G161" i="2"/>
  <c r="F161" i="2"/>
  <c r="I179" i="2"/>
  <c r="H179" i="2"/>
  <c r="G179" i="2"/>
  <c r="F179" i="2"/>
  <c r="I175" i="2"/>
  <c r="H175" i="2"/>
  <c r="G175" i="2"/>
  <c r="F175" i="2"/>
  <c r="I166" i="2"/>
  <c r="H166" i="2"/>
  <c r="G166" i="2"/>
  <c r="F166" i="2"/>
  <c r="I170" i="2"/>
  <c r="H170" i="2"/>
  <c r="G170" i="2"/>
  <c r="F170" i="2"/>
  <c r="I115" i="2"/>
  <c r="H115" i="2"/>
  <c r="G115" i="2"/>
  <c r="F115" i="2"/>
  <c r="I111" i="2"/>
  <c r="H111" i="2"/>
  <c r="G111" i="2"/>
  <c r="F111" i="2"/>
</calcChain>
</file>

<file path=xl/sharedStrings.xml><?xml version="1.0" encoding="utf-8"?>
<sst xmlns="http://schemas.openxmlformats.org/spreadsheetml/2006/main" count="833" uniqueCount="392">
  <si>
    <t/>
  </si>
  <si>
    <t>Показатели оценки эффективности деятельности органов местного самоуправления городских округов и муниципальных районов</t>
  </si>
  <si>
    <t>Территория: Городской округ Реутов
Источник данных: Данные муниципальных образований</t>
  </si>
  <si>
    <t>Наименование показателя</t>
  </si>
  <si>
    <t>Единица измерения</t>
  </si>
  <si>
    <t>Отчет</t>
  </si>
  <si>
    <t>План</t>
  </si>
  <si>
    <t>Примечание</t>
  </si>
  <si>
    <t>2016</t>
  </si>
  <si>
    <t>2017</t>
  </si>
  <si>
    <t>2018</t>
  </si>
  <si>
    <t>2019</t>
  </si>
  <si>
    <t>2020</t>
  </si>
  <si>
    <t>2021</t>
  </si>
  <si>
    <t>I. Экономическое развитие</t>
  </si>
  <si>
    <t>1.</t>
  </si>
  <si>
    <t>Число субъектов малого и среднего предпринимательства в расчете на 10 тыс. человек населения</t>
  </si>
  <si>
    <t>единиц</t>
  </si>
  <si>
    <t>Справочно:</t>
  </si>
  <si>
    <t>1.1-спр.</t>
  </si>
  <si>
    <t>Количество малых предприятий, зарегистрированных на территории муниципального образования (фактически осуществляющих деятельность)</t>
  </si>
  <si>
    <t>1.2-спр.</t>
  </si>
  <si>
    <t>Количество микропредприятий, зарегистрированных на территории муниципального образования (фактически осуществляющих деятельность)</t>
  </si>
  <si>
    <t>1.3-спр.</t>
  </si>
  <si>
    <t>Количество средних предприятий, зарегистрированных на территории муниципального образования (фактически осуществляющих деятельность)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</si>
  <si>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</si>
  <si>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</si>
  <si>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процентов</t>
  </si>
  <si>
    <t>2.1-спр.</t>
  </si>
  <si>
    <t>Средняя численность работников списочного состава (без внешних совместителей) малых предприятий</t>
  </si>
  <si>
    <t>человек</t>
  </si>
  <si>
    <t>2.2-спр.</t>
  </si>
  <si>
    <t>Средняя численность работников списочного состава (без внешних совместителей) микропредприятий</t>
  </si>
  <si>
    <t>2.3-спр.</t>
  </si>
  <si>
    <t>Средняя численность работников списочного состава (без внешних совместителей) средних предприятий</t>
  </si>
  <si>
    <t>2.4-спр.</t>
  </si>
  <si>
    <t>Средняя численность работников списочного состава (без внешних совместителей) организаций городского округа (муниципального района), не относящихся к субъектам малого предпринимательства (включая организации с численностью работников до 15 человек) за период с начала года</t>
  </si>
  <si>
    <t>3.</t>
  </si>
  <si>
    <t>Объем инвестиций в основной капитал (за исключением бюджетных средств) в расчете на 1 жителя (Представляется в фактических ценах)</t>
  </si>
  <si>
    <t>рублей</t>
  </si>
  <si>
    <t>3-спр.</t>
  </si>
  <si>
    <t>Объем инвестиций в основной капитал (за исключением бюджетных средств) (Представляется в фактических ценах)</t>
  </si>
  <si>
    <t>тыс. рублей</t>
  </si>
  <si>
    <t>3.1-спр.</t>
  </si>
  <si>
    <t>Объем инвестиций в основной капитал (за исключением бюджетных средств) крупных и средних организаций (Представляется в фактических ценах)</t>
  </si>
  <si>
    <t>3.2-спр.</t>
  </si>
  <si>
    <t>Объем инвестиций в основной капитал (за исключением бюджетных средств) малых предприятий, микропредприятий и по индивидуальному жилищному строительству (Представляется в фактических ценах)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</si>
  <si>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</si>
  <si>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</si>
  <si>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4.1-спр.</t>
  </si>
  <si>
    <t>Площадь земельных участков (согласно кадастровым паспортам или кадастровым выпискам), которые включены в базу налоговых инспекций и идентифицированы органами местного самоуправления</t>
  </si>
  <si>
    <t>га</t>
  </si>
  <si>
    <t>4.2-спр.</t>
  </si>
  <si>
    <t>Общая площадь земель в границах городского округа (муниципального района), без учета земельных участков, не являющихся объектами налогообложения (земли лесного фонда, земли особо охраняемых территорий, земли федеральной формы собственности и т.п.) в соответствии с данными государственного кадастра недвижимости (Управление Федеральной службы государственной регистрации, кадастра и картографии) по состоянию на конец отчетного года</t>
  </si>
  <si>
    <t>5.</t>
  </si>
  <si>
    <t>Доля прибыльных сельскохозяйственных организаций в общем их числе</t>
  </si>
  <si>
    <t>-</t>
  </si>
  <si>
    <t>5.1-спр.</t>
  </si>
  <si>
    <t>Число прибыльных сельскохозяйственных организаций (для муниципальных районов)</t>
  </si>
  <si>
    <t>5.2-спр.</t>
  </si>
  <si>
    <t>Общее число сельскохозяйственных организаций (для муниципальных районов)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</si>
  <si>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</si>
  <si>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</si>
  <si>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6.1-спр.</t>
  </si>
  <si>
    <t>Общая протяженность автомобильных дорог общего пользования местного значения, не отвечающих нормативным требованиям</t>
  </si>
  <si>
    <t>километров</t>
  </si>
  <si>
    <t>6.2-спр.</t>
  </si>
  <si>
    <t>Общая протяженность автомобильных дорог общего пользования местного значения (на конец отчетного года)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</si>
  <si>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</si>
  <si>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</si>
  <si>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7.1-спр.</t>
  </si>
  <si>
    <t>Среднегодовая численность населения, проживающего в населенных пунктах, имеющих регулярное автобусное и (или) железнодорожное сообщение с административным центром городского округа (муниципального района)</t>
  </si>
  <si>
    <t>8.</t>
  </si>
  <si>
    <t>Среднемесячная номинальная начисленная заработная плата работников:</t>
  </si>
  <si>
    <t>8.1.</t>
  </si>
  <si>
    <t>крупных и средних предприятий и некоммерческих организаций</t>
  </si>
  <si>
    <t>8.2.</t>
  </si>
  <si>
    <t>муниципальных дошкольных образовательных учреждений</t>
  </si>
  <si>
    <t>8.3.</t>
  </si>
  <si>
    <t>муниципальных общеобразовательных учреждений</t>
  </si>
  <si>
    <t>8.4.</t>
  </si>
  <si>
    <t>учителей муниципальных общеобразовательных учреждений</t>
  </si>
  <si>
    <t>8.5</t>
  </si>
  <si>
    <t>муниципальных учреждений культуры и искусства</t>
  </si>
  <si>
    <t>8.6</t>
  </si>
  <si>
    <t>муниципальных учреждений физической культуры и спорта</t>
  </si>
  <si>
    <t>II. Дошкольное образование</t>
  </si>
  <si>
    <t>9.</t>
  </si>
  <si>
    <t>Доля детей в возрасте от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1-6 лет</t>
  </si>
  <si>
    <t>9.1-спр.</t>
  </si>
  <si>
    <t>Численность воспитанников в возрасте 1-6 лет муниципальных образовательных организаций, реализующих образовательные программы дошкольного образования</t>
  </si>
  <si>
    <t>10.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</si>
  <si>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1 - 6 лет</t>
  </si>
  <si>
    <t>10.1-спр.</t>
  </si>
  <si>
    <t>Численность детей в возрасте 1-6 лет, стоящих на учете для определения в муниципальные дошкольные образовательные организации</t>
  </si>
  <si>
    <t>10.2-спр.</t>
  </si>
  <si>
    <t>Численность детей в возрасте от 1 до 6 лет включительно, на 1 января отчетного года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</si>
  <si>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</si>
  <si>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</si>
  <si>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11.1-спр.</t>
  </si>
  <si>
    <t>Количество муниципальных дошкольных образовательных учреждений, здания которых находятся в аварийном состоянии или требуют капитального ремонта</t>
  </si>
  <si>
    <t>11.2-спр.</t>
  </si>
  <si>
    <t>Количество муниципальных дошкольных образовательных учреждений</t>
  </si>
  <si>
    <t>III. Общее и дополнительное образование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</si>
  <si>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</si>
  <si>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</si>
  <si>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13.1-спр.</t>
  </si>
  <si>
    <t>Численность выпускников муниципальных общеобразовательных учреждений, не получивших аттестат о среднем (полном) образовании</t>
  </si>
  <si>
    <t>13.2-спр.</t>
  </si>
  <si>
    <t>Численность выпускников муниципальных общеобразовательных учреждений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</si>
  <si>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</si>
  <si>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</si>
  <si>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14.1-спр.</t>
  </si>
  <si>
    <t>Число муниципальных общеобразовательных учреждений, реализующих программы общего образования, соответствующих современным требованиям обучения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</si>
  <si>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</si>
  <si>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</si>
  <si>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15.1-спр.</t>
  </si>
  <si>
    <t>Количество муниципальных общеобразовательных учрежденийи</t>
  </si>
  <si>
    <t>15.2-спр.</t>
  </si>
  <si>
    <t>Число муниципальных общеобразовательных учреждений, здания которых находятся в аварийном состоянии</t>
  </si>
  <si>
    <t>15.3-спр.</t>
  </si>
  <si>
    <t>Число муниципальных общеобразовательных учреждений, здания которых требуют капитального ремонта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</si>
  <si>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</si>
  <si>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</si>
  <si>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16.1-спр.</t>
  </si>
  <si>
    <t>Численность учащихся в муниципальных общеобразовательных учреждениях, имеющих первую и вторую группу здоровья (форма №31, таблица 2501, сумма пунктов 1 и 2)</t>
  </si>
  <si>
    <t>16.2-спр.</t>
  </si>
  <si>
    <t>Общая численность обучающихся в муниципальных общеобразовательных учреждениях(форма №31, таблица 2501, сумма пунктов 1,2,3,4,5)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</si>
  <si>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</si>
  <si>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</si>
  <si>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17.1-спр.</t>
  </si>
  <si>
    <t>Численность обучающихся в муниципальных общеобразовательных учреждениях, занимающихся во вторую смену</t>
  </si>
  <si>
    <t>17.2-спр.</t>
  </si>
  <si>
    <t>Численность обучающихся в муниципальных общеобразовательных учреждениях, занимающихся в третью смену</t>
  </si>
  <si>
    <t>17.3-спр.</t>
  </si>
  <si>
    <t>Общая численность обучающихся в муниципальных общеобразовательных учреждениях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</si>
  <si>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</si>
  <si>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</si>
  <si>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18.1-спр.</t>
  </si>
  <si>
    <t>Общий объем расходов бюджета муниципального образования на общее образование (подраздел 0702 "Общее образование")</t>
  </si>
  <si>
    <t>18.2-спр.</t>
  </si>
  <si>
    <t>Среднегодовая численность учащихся муниципальных общеобразовательных учреждений</t>
  </si>
  <si>
    <t>19.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</si>
  <si>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возрасной группы</t>
  </si>
  <si>
    <t>19.1-спр.</t>
  </si>
  <si>
    <t>Численность детей в возрасте 5-18, получающих услуги по дополнительному образованию в организациях различной организационно-правовой формы и формы собственности (Для расчета используются данные о численности детей от 5 до 17 лет включительно (18 лет не включаются) на 1 января отчетного года, занятых в учреждениях дополнительного образования детей системы образования, физической культуры и спорта, культуры, некоммерческих общественных организаций, и детей, занятых в кружках, студиях, секциях при общеобразовательных учреждениях)</t>
  </si>
  <si>
    <t>19.2-спр.</t>
  </si>
  <si>
    <t>Численность детей в возрасте 5 - 18 лет в городском округе (муниципальном районе) (Для расчета используются данные о численности детей от 5 до 17 лет включительно (18 лет не включаются))</t>
  </si>
  <si>
    <t>IV. Культура</t>
  </si>
  <si>
    <t>20.</t>
  </si>
  <si>
    <t>Уровень фактической обеспеченности учреждениями культуры от нормативной потребности:</t>
  </si>
  <si>
    <t>20.1.</t>
  </si>
  <si>
    <t>клубами и учреждениями клубного типа</t>
  </si>
  <si>
    <t>20.1.1-спр.</t>
  </si>
  <si>
    <t>Фактическое количество клубов и учреждений клубного типа</t>
  </si>
  <si>
    <t>20.1.2-спр.</t>
  </si>
  <si>
    <t>Нормативная потребность муниципальных образований в клубах и учреждениях клубного типа</t>
  </si>
  <si>
    <t>20.2.</t>
  </si>
  <si>
    <t>библиотеками</t>
  </si>
  <si>
    <t>20.2.1-спр.</t>
  </si>
  <si>
    <t>Фактическое количество библиотек в городском округе (муниципальном районе)</t>
  </si>
  <si>
    <t>20.2.2-спр.</t>
  </si>
  <si>
    <t>Нормативная потребность муниципальных образований в библиотеках</t>
  </si>
  <si>
    <t>20.3.</t>
  </si>
  <si>
    <t>парками культуры и отдыха</t>
  </si>
  <si>
    <t>20.3.1-спр.</t>
  </si>
  <si>
    <t>Фактическое количество парков культуры и отдыха в городском округе (муниципальном районе)</t>
  </si>
  <si>
    <t>20.3.2-спр.</t>
  </si>
  <si>
    <t>Нормативная потребность муниципальных образвоаний в парках культуры и отдыха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</si>
  <si>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</si>
  <si>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</si>
  <si>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21.1-спр.</t>
  </si>
  <si>
    <t>Количество муниципальных учреждений культуры, здания которых находятся в аварийном состоянии или требуют капитального ремонта</t>
  </si>
  <si>
    <t>21.2-спр.</t>
  </si>
  <si>
    <t>Общее количество муниципальных учреждений культуры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</si>
  <si>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</si>
  <si>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</si>
  <si>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22.1-спр.</t>
  </si>
  <si>
    <t>Количество объектов культурного наследия, находящихся в муниципальной собственности и требующих консервации или реставрации</t>
  </si>
  <si>
    <t>22.2-спр.</t>
  </si>
  <si>
    <t>Общее количество объектов культурного наследия, находящихся в муниципальной собственности</t>
  </si>
  <si>
    <t>V. Физическая культура и спорт</t>
  </si>
  <si>
    <t>23.</t>
  </si>
  <si>
    <t>Доля населения, систематически занимающегося физической культурой и спортом</t>
  </si>
  <si>
    <t>23-спр.1.</t>
  </si>
  <si>
    <t>Численность лиц, систематически занимающихся физической культурой и спортом</t>
  </si>
  <si>
    <t>23-спр.2.</t>
  </si>
  <si>
    <t>Численность населения городского округа или муниципального образования в возрасте 3-79 лет по данным Федеральной службы государственной статистики на 1 января отчетного года</t>
  </si>
  <si>
    <t>23.1</t>
  </si>
  <si>
    <t>Доля обучающихся, систематически занимающихся физической культурой и спортом, в общей численности обучающихся</t>
  </si>
  <si>
    <t>23.1-спр.1.</t>
  </si>
  <si>
    <t>Численность обучающихся, систематически занимающихся физической культурой и спортом</t>
  </si>
  <si>
    <t>23.1-спр.2.</t>
  </si>
  <si>
    <t>Численность населения городского округа или муниципального образования в возрасте до 17 лет по данным Федеральной службы государственной статистики на 1 января отчетного года</t>
  </si>
  <si>
    <t>VI. 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</si>
  <si>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</si>
  <si>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жителя, - всего</t>
  </si>
  <si>
    <t>кв. метров</t>
  </si>
  <si>
    <t>24.1-спр.</t>
  </si>
  <si>
    <t>Общая площадь жилых помещений в городском округе (муниципальном районе)</t>
  </si>
  <si>
    <t>тыс. кв. метров</t>
  </si>
  <si>
    <t>24.2-спр.</t>
  </si>
  <si>
    <t>Численность населения на конец года</t>
  </si>
  <si>
    <t>в том числе:</t>
  </si>
  <si>
    <t>24.1.</t>
  </si>
  <si>
    <t>Общая площадь жилых помещений, приходящаяся в среднем на одного жителя, введенная в действие за год</t>
  </si>
  <si>
    <t>24.1.1-спр.</t>
  </si>
  <si>
    <t>Общая площадь жилых помещений в городском округе (муниципальном районе), введенная в действие за год</t>
  </si>
  <si>
    <t>25.</t>
  </si>
  <si>
    <t>Площадь земельных участков, предоставленных для строительства в расчете на 10 тыс. человек населения - всего</t>
  </si>
  <si>
    <t>25.01-спр.</t>
  </si>
  <si>
    <t>Площадь земельных участков, предоставленных в аренду для целей любого вида строительства (кроме жилищного строительства, индивидуального жилищного строительства и комплексного освоения в целях жилищного строительства)</t>
  </si>
  <si>
    <t>25.02-спр.</t>
  </si>
  <si>
    <t>Площадь земельных участков, предоставленных в собственность для целей любого вида строительства (кроме жилищного строительства, индивидуального жилищного строительства и комплексного освоения в целях жилищного строительства)</t>
  </si>
  <si>
    <t>25.03-спр.</t>
  </si>
  <si>
    <t>Площадь земельных участков, предоставленных в безвозмездное срочное и бессрочное пользование для целей любого вида строительства (кроме жилищного строительства, индивидуального жилищного строительства и комплексного освоения в целях жилищного строительства)</t>
  </si>
  <si>
    <t>25.1.</t>
  </si>
  <si>
    <t>Площадь земельных участков, предоставленных для жилищного строительства, индивидуального жилищного строительства, комплексного освоения в целях жилищного строительства</t>
  </si>
  <si>
    <t>25.1-спр.</t>
  </si>
  <si>
    <t>для жилищного строительства, индивидуального жилищного строительства</t>
  </si>
  <si>
    <t>25.1.1-спр.</t>
  </si>
  <si>
    <t>Площадь земельных участков, предоставленных в аренду, для жилищного строительства, индивидуального жилищного строительства</t>
  </si>
  <si>
    <t>25.1.2-спр.</t>
  </si>
  <si>
    <t>Площадь земельных участков, предоставленных в собственность, для жилищного строительства, индивидуального жилищного строительства</t>
  </si>
  <si>
    <t>25.1.3-спр.</t>
  </si>
  <si>
    <t>Площадь земельных участков, предоставленных в безвозмездное срочное и бессрочное пользование, для жилищного строительства, индивидуального жилищного строительства</t>
  </si>
  <si>
    <t>25.2-спр.</t>
  </si>
  <si>
    <t>для комплексного освоения в целях жилищного строительства</t>
  </si>
  <si>
    <t>25.2.1-спр.</t>
  </si>
  <si>
    <t>Площадь земельных участков, предоставленных в аренду, для комплексного освоения в целях жилищного строительства</t>
  </si>
  <si>
    <t>25.2.2-спр.</t>
  </si>
  <si>
    <t>Площадь земельных участков, предоставленных в собственность, для комплексного освоения в целях жилищного строительства</t>
  </si>
  <si>
    <t>25.2.3-спр.</t>
  </si>
  <si>
    <t>Площадь земельных участков, предоставленных в безвозмездное срочное и бессрочное пользование, для комплексного освоения в целях жилищного строительства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</si>
  <si>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</si>
  <si>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</si>
  <si>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26.1.</t>
  </si>
  <si>
    <t>объектов жилищного строительства - в течение 3 лет</t>
  </si>
  <si>
    <t>26.2.</t>
  </si>
  <si>
    <t>иных объектов капитального строительства - в течение 5 лет</t>
  </si>
  <si>
    <t>VII. 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</si>
  <si>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</si>
  <si>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</si>
  <si>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27.1-спр.</t>
  </si>
  <si>
    <t>Количество многоквартирных домов, в которых собственники помещений выбрали и реализуют способ управления многоквартирными домами</t>
  </si>
  <si>
    <t>27.2-спр.</t>
  </si>
  <si>
    <t>Общее количество многоквартирных домов, собственники помещений в которых должны выбрать способ управления</t>
  </si>
  <si>
    <t>28.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</si>
  <si>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Московской области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</si>
  <si>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28.1-спр.</t>
  </si>
  <si>
    <t>Количество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Московской области и (или) городского округа (муниципального района) в уставном капитале которых составляет не более 25 %</t>
  </si>
  <si>
    <t>28.2-спр.</t>
  </si>
  <si>
    <t>Общее число организаций коммунального комплекса, осуществляющих свою деятельность на территории городского округа (муниципального района)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</si>
  <si>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</si>
  <si>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</si>
  <si>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29.1-спр.</t>
  </si>
  <si>
    <t>Число многоквартирных домов, расположенных на земельных участках, в отношении которых осуществлен государственный кадастровый учет</t>
  </si>
  <si>
    <t>29.2-спр.</t>
  </si>
  <si>
    <t>Общее число многоквартирных домов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</si>
  <si>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</si>
  <si>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</si>
  <si>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30.1-спр.</t>
  </si>
  <si>
    <t>Численность населения, получившего жилые помещения и улучшившего жилищные условия в отчетном году</t>
  </si>
  <si>
    <t>30.2-спр.</t>
  </si>
  <si>
    <t>Общая численность населения, состоящего на учете в качестве нуждающегося в жилых помещениях</t>
  </si>
  <si>
    <t>VIII. 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</si>
  <si>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</si>
  <si>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</si>
  <si>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31.1-спр.</t>
  </si>
  <si>
    <t>Объем налоговых и неналоговых доходов местного бюджета (за исключением поступлений налоговых доходов по дополнительным нормативам отчислений)</t>
  </si>
  <si>
    <t>31.2-спр.</t>
  </si>
  <si>
    <t>Объем собственных доходов местного бюджета (без учета субвенций)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</si>
  <si>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</si>
  <si>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</t>
  </si>
  <si>
    <t>32.1-спр.</t>
  </si>
  <si>
    <t>Полная учетная стоимость (балансовая) основных фондов организаций муниципальной формы собственности, находящихся в стадии банкротства (с момента объявления процедуры банкротства)</t>
  </si>
  <si>
    <t>32.2-спр.</t>
  </si>
  <si>
    <t>Полная учетная стоимость (балансовая) основных фондов всех организаций муниципальной формы собственности (на конец года, по полной учетной стоимости)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</si>
  <si>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</si>
  <si>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</si>
  <si>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</si>
  <si>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</si>
  <si>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34.1-спр.</t>
  </si>
  <si>
    <t>Просроченная кредиторская задолженность по заработной плате и по начислениям на выплаты по оплате труда муниципальных учреждений на конец отчетного года</t>
  </si>
  <si>
    <t>34.2-спр.</t>
  </si>
  <si>
    <t>Общий объем расходов муниципального образования на оплату труда (включая начисления на оплату труда) муниципальных учреждений на конец отчетного года)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</si>
  <si>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</si>
  <si>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</si>
  <si>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35-спр.</t>
  </si>
  <si>
    <t>Общий объем расходов бюджета муниципального образования на содержание работников органов местного самоуправления - всего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</si>
  <si>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</si>
  <si>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</si>
  <si>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1 - да/0 - нет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</si>
  <si>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</si>
  <si>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</si>
  <si>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процентов от числа опрошенных</t>
  </si>
  <si>
    <t>38.</t>
  </si>
  <si>
    <t>Среднегодовая численность постоянного населения</t>
  </si>
  <si>
    <t>тыс. человек</t>
  </si>
  <si>
    <t>IX. 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</si>
  <si>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</si>
  <si>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</si>
  <si>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39.1.</t>
  </si>
  <si>
    <t>электрическая энергия</t>
  </si>
  <si>
    <t>кВт. ч на 1 проживающего</t>
  </si>
  <si>
    <t>39.1.1-спр.</t>
  </si>
  <si>
    <t>Объем потребления электрической энергии в многоквартирных жилых домах</t>
  </si>
  <si>
    <t>тыс. кВт/ч</t>
  </si>
  <si>
    <t>39.1.2-спр.</t>
  </si>
  <si>
    <t>Общее число проживающих в многоквартирных жилых домах, которым отпущен энергетический ресурс</t>
  </si>
  <si>
    <t>39.2.</t>
  </si>
  <si>
    <t>тепловая энергия</t>
  </si>
  <si>
    <t>Гкал на 1 кв. метр общей площади</t>
  </si>
  <si>
    <t>39.2.1-спр.</t>
  </si>
  <si>
    <t>Объем потребления тепловой энергии в многоквартирных жилых домах</t>
  </si>
  <si>
    <t>Гкал</t>
  </si>
  <si>
    <t>39.2.2-спр.</t>
  </si>
  <si>
    <t>Общая площадь жилых помещений в многоквартирных жилых домах</t>
  </si>
  <si>
    <t>39.3.</t>
  </si>
  <si>
    <t>горячая вода</t>
  </si>
  <si>
    <t>куб. метров на 1 проживающего</t>
  </si>
  <si>
    <t>39.3.1-спр.</t>
  </si>
  <si>
    <t>Объем потребления горячей воды в многоквартирных жилых домах</t>
  </si>
  <si>
    <t>тыс. куб. метров</t>
  </si>
  <si>
    <t>39.3.2-спр.</t>
  </si>
  <si>
    <t>39.4.</t>
  </si>
  <si>
    <t>холодная вода</t>
  </si>
  <si>
    <t>39.4.1-спр.</t>
  </si>
  <si>
    <t>Объем потребления холодной воды в многоквартирных жилых домах</t>
  </si>
  <si>
    <t>39.4.2-спр.</t>
  </si>
  <si>
    <t>39.5.</t>
  </si>
  <si>
    <t>природный газ</t>
  </si>
  <si>
    <t>куб. метров на 1 прожиающего</t>
  </si>
  <si>
    <t>39.5.1-спр.</t>
  </si>
  <si>
    <t>Объем потребления природного газа в многоквартирных жилых домах</t>
  </si>
  <si>
    <t>39.5.2-спр.</t>
  </si>
  <si>
    <t>40.</t>
  </si>
  <si>
    <t>Удельная величина потребления энергетических ресурсов муниципальными бюджетными учреждениями:</t>
  </si>
  <si>
    <t>40.1.</t>
  </si>
  <si>
    <t>кВт/ч на 1 человека населения</t>
  </si>
  <si>
    <t>40.1.1-спр.</t>
  </si>
  <si>
    <t>Объем потребленной (израсходованной) электрической энергии муниципальными бюджетными учреждениями</t>
  </si>
  <si>
    <t>40.2.</t>
  </si>
  <si>
    <t>40.2.1-спр.</t>
  </si>
  <si>
    <t>Объем потребленной (израсходованной) тепловой энергии муниципальными бюджетными учреждениями</t>
  </si>
  <si>
    <t>40.2.2-спр.</t>
  </si>
  <si>
    <t>Общая площадь муниципальных бюджетных учреждений</t>
  </si>
  <si>
    <t>40.3.</t>
  </si>
  <si>
    <t>куб. метров на 1 человека населения</t>
  </si>
  <si>
    <t>40.3.1-спр.</t>
  </si>
  <si>
    <t>Объем потребленной (израсходованной) горячей воды муниципальными бюджетными учреждениями</t>
  </si>
  <si>
    <t>40.4.</t>
  </si>
  <si>
    <t>40.4.1-спр.</t>
  </si>
  <si>
    <t>Объем потребленной (израсходованной) холодной воды муниципальными бюджетными учреждениями</t>
  </si>
  <si>
    <t>40.5.</t>
  </si>
  <si>
    <t>40.5.1-спр.</t>
  </si>
  <si>
    <t>Объем потребленного (израсходованного) природного газа бюджетными муниципальными учреждениями</t>
  </si>
  <si>
    <t>41.</t>
  </si>
  <si>
    <t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"Интернет") (при наличии):</t>
  </si>
  <si>
    <t>41.1.</t>
  </si>
  <si>
    <t>в сфере культуры</t>
  </si>
  <si>
    <t>баллы</t>
  </si>
  <si>
    <t>41.2.</t>
  </si>
  <si>
    <t>в сфере образования</t>
  </si>
  <si>
    <t>41.3.</t>
  </si>
  <si>
    <t>в сфере охраны здоровья</t>
  </si>
  <si>
    <t>41.4.</t>
  </si>
  <si>
    <t>в сфере социального обслуживания</t>
  </si>
  <si>
    <t>х</t>
  </si>
  <si>
    <t>образование</t>
  </si>
  <si>
    <t>культура</t>
  </si>
  <si>
    <t>физкультура</t>
  </si>
  <si>
    <t>ХЭУ</t>
  </si>
  <si>
    <t xml:space="preserve">светофоры </t>
  </si>
  <si>
    <t>уличное освещение</t>
  </si>
  <si>
    <t>Вечный огонь</t>
  </si>
  <si>
    <t xml:space="preserve">Увеличение показателя на прогнозный период планируется за счет ввода в эксплуатацию в 2019 году Дома культуры и Ледового дворца в южной части города, в 2021 году за счет строительства нового здания с плавательным бассейном на стадионе "Старт"
</t>
  </si>
  <si>
    <t>Электроэнергия по всем бюджетным учреждениям, включая светофоры и уличное освещение.</t>
  </si>
  <si>
    <t>Увеличение показателя на прогнозный период планируется за счет ввода в эксплуатацию в 2019 году Дома культуры и Ледового дворца в южной части города, в 2021 году за счет строительства нового здания с плавательным бассейном на стадионе "Старт"</t>
  </si>
  <si>
    <t>Уменьшение объема инвестиций по крупным и средним предприятиям города в 2018 году по сравнению 2017 годом - за счет уменьшения объема жилищного строительства</t>
  </si>
  <si>
    <t xml:space="preserve">1,73
</t>
  </si>
  <si>
    <t>Площадь земельных участков, предоставляемых в аренду для целей любого вида строительства планирутся увеличить за счет формирования участков из земель, государственная собственность на которые не разграничена</t>
  </si>
  <si>
    <t>В  2019-2021 гг. планирутся строительство социальных объектов в рамках государственных и муниципальных программ финансирования</t>
  </si>
  <si>
    <t xml:space="preserve">Предоставление земельных участков в целях комплексного освоения территории в целях жилищного строительства осуществлено в 2018 году в зоне КУРТ-1 </t>
  </si>
  <si>
    <t xml:space="preserve">Земельные участки для предоставления в целях  жилищного строительства и индивидуального жилищного строительства на територии г. Реутов отсутствуют. </t>
  </si>
  <si>
    <t xml:space="preserve">Земельные участки для предоставления в аренду в целях  жилищного строительства и индивидуального жилищного строительства на територии г. Реутов отсутствуют. </t>
  </si>
  <si>
    <t xml:space="preserve">Земельные участки для предоставления в собственность в целях  жилищного строительства и индивидуального жилищного строительства на територии г. Реутов отсутствуют. </t>
  </si>
  <si>
    <t>Предоставление земельных  в безвозмездное срочное и бессрочное пользование, для жилищного строительства, индивидуального жилищного строительства не планируется</t>
  </si>
  <si>
    <t>Предоставление земельных участков  для комплексного освоения в целях жилищного строительства осуществлено в зоне КУРТ-1</t>
  </si>
  <si>
    <t xml:space="preserve">Предоставление земельных участков  для комплексного освоения в целях жилищного строительства осуществлено в зоне КУРТ-1 </t>
  </si>
  <si>
    <t xml:space="preserve">Земельные участки для предоставления в безвозмездное срочное и бессрочное пользование в целях  жилищного строительства и индивидуального жилищного строительства на територии г. Реутов отсутствуют. </t>
  </si>
  <si>
    <t xml:space="preserve">41 земельный участок со статусом временный снят в 2017 г. с государственного кадастрового учета Росррестром МО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</si>
</sst>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0"/>
      <name val="Arial"/>
    </font>
    <font>
      <sz val="11"/>
      <color theme="1"/>
      <name val="Arial"/>
      <family val="2"/>
      <charset val="204"/>
      <scheme val="minor"/>
    </font>
    <font>
      <sz val="14"/>
      <color rgb="FF333333"/>
      <name val="Tahoma"/>
      <family val="2"/>
      <charset val="204"/>
    </font>
    <font>
      <b/>
      <sz val="10"/>
      <color rgb="FF333333"/>
      <name val="Tahoma"/>
      <family val="2"/>
      <charset val="204"/>
    </font>
    <font>
      <b/>
      <sz val="9"/>
      <color rgb="FF333333"/>
      <name val="Tahoma"/>
      <family val="2"/>
      <charset val="204"/>
    </font>
    <font>
      <sz val="9"/>
      <color rgb="FF333333"/>
      <name val="Tahoma"/>
      <family val="2"/>
      <charset val="204"/>
    </font>
    <font>
      <sz val="8"/>
      <name val="Tahoma"/>
      <family val="2"/>
      <charset val="204"/>
    </font>
    <font>
      <sz val="8"/>
      <name val="Tahoma"/>
    </font>
  </fonts>
  <fills count="6">
    <fill>
      <patternFill patternType="none"/>
    </fill>
    <fill>
      <patternFill patternType="gray125"/>
    </fill>
    <fill>
      <patternFill patternType="solid">
        <fgColor rgb="FFE4E2DB"/>
      </patternFill>
    </fill>
    <fill>
      <patternFill patternType="solid">
        <fgColor rgb="FFF4F2ED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 applyProtection="1"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 indent="2"/>
    </xf>
    <xf numFmtId="4" fontId="6" fillId="3" borderId="2" xfId="0" applyNumberFormat="1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 applyProtection="1">
      <alignment vertical="center" wrapText="1"/>
      <protection locked="0"/>
    </xf>
    <xf numFmtId="0" fontId="5" fillId="3" borderId="2" xfId="0" applyFont="1" applyFill="1" applyBorder="1" applyAlignment="1">
      <alignment horizontal="left" vertical="center" wrapText="1" indent="4"/>
    </xf>
    <xf numFmtId="0" fontId="6" fillId="4" borderId="2" xfId="0" applyFont="1" applyFill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4" borderId="2" xfId="0" applyNumberFormat="1" applyFont="1" applyFill="1" applyBorder="1" applyAlignment="1" applyProtection="1">
      <alignment horizontal="center" vertical="center"/>
      <protection locked="0"/>
    </xf>
    <xf numFmtId="3" fontId="6" fillId="4" borderId="2" xfId="0" applyNumberFormat="1" applyFont="1" applyFill="1" applyBorder="1" applyAlignment="1">
      <alignment horizontal="center" vertical="center"/>
    </xf>
    <xf numFmtId="3" fontId="6" fillId="4" borderId="2" xfId="0" applyNumberFormat="1" applyFont="1" applyFill="1" applyBorder="1" applyAlignment="1" applyProtection="1">
      <alignment vertical="center" wrapText="1"/>
      <protection locked="0"/>
    </xf>
    <xf numFmtId="0" fontId="5" fillId="3" borderId="2" xfId="0" applyFont="1" applyFill="1" applyBorder="1" applyAlignment="1">
      <alignment horizontal="left" vertical="center" wrapText="1" indent="6"/>
    </xf>
    <xf numFmtId="4" fontId="6" fillId="4" borderId="2" xfId="0" applyNumberFormat="1" applyFont="1" applyFill="1" applyBorder="1" applyAlignment="1" applyProtection="1">
      <alignment horizontal="center" vertical="center"/>
      <protection locked="0"/>
    </xf>
    <xf numFmtId="4" fontId="6" fillId="0" borderId="2" xfId="0" applyNumberFormat="1" applyFont="1" applyBorder="1" applyAlignment="1" applyProtection="1">
      <alignment horizontal="center" vertical="center"/>
      <protection locked="0"/>
    </xf>
    <xf numFmtId="164" fontId="6" fillId="3" borderId="2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 applyProtection="1">
      <alignment horizontal="center" vertical="center"/>
      <protection locked="0"/>
    </xf>
    <xf numFmtId="164" fontId="6" fillId="4" borderId="2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 applyProtection="1">
      <alignment vertical="center" wrapText="1"/>
      <protection locked="0"/>
    </xf>
    <xf numFmtId="4" fontId="6" fillId="0" borderId="2" xfId="0" applyNumberFormat="1" applyFont="1" applyBorder="1" applyAlignment="1" applyProtection="1">
      <alignment vertical="center" wrapText="1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>
      <alignment horizontal="center" vertical="center"/>
    </xf>
    <xf numFmtId="3" fontId="6" fillId="4" borderId="2" xfId="0" applyNumberFormat="1" applyFont="1" applyFill="1" applyBorder="1" applyAlignment="1" applyProtection="1">
      <alignment horizontal="center" vertical="center"/>
      <protection locked="0"/>
    </xf>
    <xf numFmtId="4" fontId="6" fillId="4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right" vertical="center" wrapText="1" indent="6"/>
    </xf>
    <xf numFmtId="4" fontId="7" fillId="4" borderId="2" xfId="1" applyNumberFormat="1" applyFont="1" applyFill="1" applyBorder="1" applyAlignment="1" applyProtection="1">
      <alignment horizontal="center" vertical="center"/>
      <protection hidden="1"/>
    </xf>
    <xf numFmtId="4" fontId="7" fillId="4" borderId="3" xfId="1" applyNumberFormat="1" applyFont="1" applyFill="1" applyBorder="1" applyAlignment="1" applyProtection="1">
      <alignment horizontal="center" vertical="center"/>
      <protection hidden="1"/>
    </xf>
    <xf numFmtId="3" fontId="7" fillId="4" borderId="3" xfId="1" applyNumberFormat="1" applyFont="1" applyFill="1" applyBorder="1" applyAlignment="1" applyProtection="1">
      <alignment horizontal="center" vertical="center"/>
      <protection hidden="1"/>
    </xf>
    <xf numFmtId="4" fontId="7" fillId="4" borderId="3" xfId="1" applyNumberFormat="1" applyFont="1" applyFill="1" applyBorder="1" applyAlignment="1" applyProtection="1">
      <alignment horizontal="center" vertical="center"/>
      <protection hidden="1"/>
    </xf>
    <xf numFmtId="4" fontId="7" fillId="4" borderId="3" xfId="1" applyNumberFormat="1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 applyProtection="1">
      <alignment horizontal="center" vertical="center"/>
      <protection locked="0"/>
    </xf>
    <xf numFmtId="4" fontId="6" fillId="0" borderId="2" xfId="0" applyNumberFormat="1" applyFont="1" applyFill="1" applyBorder="1" applyAlignment="1" applyProtection="1">
      <alignment vertical="center" wrapText="1"/>
      <protection locked="0"/>
    </xf>
    <xf numFmtId="3" fontId="6" fillId="0" borderId="2" xfId="0" applyNumberFormat="1" applyFont="1" applyFill="1" applyBorder="1" applyAlignment="1" applyProtection="1">
      <alignment horizontal="center" vertical="center"/>
      <protection locked="0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 applyProtection="1">
      <alignment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8"/>
  <sheetViews>
    <sheetView tabSelected="1" workbookViewId="0">
      <pane ySplit="5" topLeftCell="A132" activePane="bottomLeft" state="frozen"/>
      <selection pane="bottomLeft" activeCell="J159" sqref="J159"/>
    </sheetView>
  </sheetViews>
  <sheetFormatPr defaultRowHeight="12.75" x14ac:dyDescent="0.2"/>
  <cols>
    <col min="2" max="2" width="52.42578125" customWidth="1"/>
    <col min="3" max="9" width="15" customWidth="1"/>
    <col min="10" max="10" width="26.28515625" customWidth="1"/>
  </cols>
  <sheetData>
    <row r="1" spans="1:10" ht="18" x14ac:dyDescent="0.2">
      <c r="A1" s="35" t="s">
        <v>1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x14ac:dyDescent="0.2">
      <c r="A2" s="36" t="s">
        <v>2</v>
      </c>
      <c r="B2" s="36"/>
      <c r="C2" s="36"/>
      <c r="D2" s="36"/>
      <c r="E2" s="36"/>
      <c r="F2" s="36"/>
      <c r="G2" s="36"/>
      <c r="H2" s="36"/>
      <c r="I2" s="36"/>
      <c r="J2" s="36"/>
    </row>
    <row r="4" spans="1:10" x14ac:dyDescent="0.2">
      <c r="A4" s="37"/>
      <c r="B4" s="37" t="s">
        <v>3</v>
      </c>
      <c r="C4" s="37" t="s">
        <v>4</v>
      </c>
      <c r="D4" s="37" t="s">
        <v>5</v>
      </c>
      <c r="E4" s="37"/>
      <c r="F4" s="37"/>
      <c r="G4" s="37" t="s">
        <v>6</v>
      </c>
      <c r="H4" s="37"/>
      <c r="I4" s="37"/>
      <c r="J4" s="1" t="s">
        <v>7</v>
      </c>
    </row>
    <row r="5" spans="1:10" x14ac:dyDescent="0.2">
      <c r="A5" s="37"/>
      <c r="B5" s="37"/>
      <c r="C5" s="37"/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1" t="s">
        <v>13</v>
      </c>
      <c r="J5" s="1" t="s">
        <v>0</v>
      </c>
    </row>
    <row r="6" spans="1:10" x14ac:dyDescent="0.2">
      <c r="A6" s="33" t="s">
        <v>14</v>
      </c>
      <c r="B6" s="34" t="s">
        <v>14</v>
      </c>
      <c r="C6" s="34" t="s">
        <v>0</v>
      </c>
      <c r="D6" s="34"/>
      <c r="E6" s="34"/>
      <c r="F6" s="34"/>
      <c r="G6" s="34"/>
      <c r="H6" s="34"/>
      <c r="I6" s="34"/>
      <c r="J6" s="34"/>
    </row>
    <row r="7" spans="1:10" ht="33.75" x14ac:dyDescent="0.2">
      <c r="A7" s="2" t="s">
        <v>15</v>
      </c>
      <c r="B7" s="3" t="s">
        <v>16</v>
      </c>
      <c r="C7" s="2" t="s">
        <v>17</v>
      </c>
      <c r="D7" s="4">
        <v>156.64999999999998</v>
      </c>
      <c r="E7" s="4">
        <v>378.27</v>
      </c>
      <c r="F7" s="23">
        <f>(F9+F10+F11)/F38*10000</f>
        <v>406.65837849123574</v>
      </c>
      <c r="G7" s="23">
        <f>(G9+G10+G11)/G38*10000</f>
        <v>445.25730413227745</v>
      </c>
      <c r="H7" s="23">
        <f>(H9+H10+H11)/H38*10000</f>
        <v>460.29318853982585</v>
      </c>
      <c r="I7" s="23">
        <f>(I9+I10+I11)/I38*10000</f>
        <v>478.1732949156829</v>
      </c>
      <c r="J7" s="6"/>
    </row>
    <row r="8" spans="1:10" x14ac:dyDescent="0.2">
      <c r="A8" s="2" t="s">
        <v>0</v>
      </c>
      <c r="B8" s="7" t="s">
        <v>18</v>
      </c>
      <c r="C8" s="2" t="s">
        <v>0</v>
      </c>
      <c r="D8" s="4"/>
      <c r="E8" s="4"/>
      <c r="F8" s="5"/>
      <c r="G8" s="5"/>
      <c r="H8" s="5"/>
      <c r="I8" s="5"/>
      <c r="J8" s="8"/>
    </row>
    <row r="9" spans="1:10" ht="45" x14ac:dyDescent="0.2">
      <c r="A9" s="2" t="s">
        <v>19</v>
      </c>
      <c r="B9" s="7" t="s">
        <v>20</v>
      </c>
      <c r="C9" s="2" t="s">
        <v>17</v>
      </c>
      <c r="D9" s="9">
        <v>152</v>
      </c>
      <c r="E9" s="9">
        <v>156</v>
      </c>
      <c r="F9" s="10">
        <v>154</v>
      </c>
      <c r="G9" s="11">
        <v>158</v>
      </c>
      <c r="H9" s="11">
        <v>160</v>
      </c>
      <c r="I9" s="10">
        <v>162</v>
      </c>
      <c r="J9" s="12"/>
    </row>
    <row r="10" spans="1:10" ht="45" x14ac:dyDescent="0.2">
      <c r="A10" s="2" t="s">
        <v>21</v>
      </c>
      <c r="B10" s="7" t="s">
        <v>22</v>
      </c>
      <c r="C10" s="2" t="s">
        <v>17</v>
      </c>
      <c r="D10" s="9">
        <v>1373</v>
      </c>
      <c r="E10" s="9">
        <v>3685</v>
      </c>
      <c r="F10" s="10">
        <v>4117</v>
      </c>
      <c r="G10" s="11">
        <v>4623</v>
      </c>
      <c r="H10" s="11">
        <v>4852</v>
      </c>
      <c r="I10" s="10">
        <v>5116</v>
      </c>
      <c r="J10" s="12"/>
    </row>
    <row r="11" spans="1:10" ht="45" x14ac:dyDescent="0.2">
      <c r="A11" s="2" t="s">
        <v>23</v>
      </c>
      <c r="B11" s="7" t="s">
        <v>24</v>
      </c>
      <c r="C11" s="2" t="s">
        <v>17</v>
      </c>
      <c r="D11" s="9">
        <v>15</v>
      </c>
      <c r="E11" s="9">
        <v>13</v>
      </c>
      <c r="F11" s="10">
        <v>14</v>
      </c>
      <c r="G11" s="11">
        <v>15</v>
      </c>
      <c r="H11" s="11">
        <v>15</v>
      </c>
      <c r="I11" s="10">
        <v>16</v>
      </c>
      <c r="J11" s="12"/>
    </row>
    <row r="12" spans="1:10" ht="56.25" x14ac:dyDescent="0.2">
      <c r="A12" s="2" t="s">
        <v>25</v>
      </c>
      <c r="B12" s="3" t="s">
        <v>26</v>
      </c>
      <c r="C12" s="2" t="s">
        <v>27</v>
      </c>
      <c r="D12" s="4">
        <v>42.837119000000001</v>
      </c>
      <c r="E12" s="4">
        <v>40.467044999999999</v>
      </c>
      <c r="F12" s="23">
        <f>(F14+F15+F16)/(F14+F15+F16+F17)*100</f>
        <v>40.500115309854053</v>
      </c>
      <c r="G12" s="23">
        <f t="shared" ref="G12:I12" si="0">(G14+G15+G16)/(G14+G15+G16+G17)*100</f>
        <v>40.800904246730177</v>
      </c>
      <c r="H12" s="23">
        <f t="shared" si="0"/>
        <v>41.000883503723337</v>
      </c>
      <c r="I12" s="23">
        <f t="shared" si="0"/>
        <v>41.199101289587887</v>
      </c>
      <c r="J12" s="6"/>
    </row>
    <row r="13" spans="1:10" x14ac:dyDescent="0.2">
      <c r="A13" s="2" t="s">
        <v>0</v>
      </c>
      <c r="B13" s="7" t="s">
        <v>18</v>
      </c>
      <c r="C13" s="2" t="s">
        <v>0</v>
      </c>
      <c r="D13" s="4"/>
      <c r="E13" s="4"/>
      <c r="F13" s="5"/>
      <c r="G13" s="5"/>
      <c r="H13" s="5"/>
      <c r="I13" s="5"/>
      <c r="J13" s="8"/>
    </row>
    <row r="14" spans="1:10" ht="33.75" x14ac:dyDescent="0.2">
      <c r="A14" s="2" t="s">
        <v>28</v>
      </c>
      <c r="B14" s="7" t="s">
        <v>29</v>
      </c>
      <c r="C14" s="2" t="s">
        <v>30</v>
      </c>
      <c r="D14" s="9">
        <v>4310</v>
      </c>
      <c r="E14" s="9">
        <v>4337</v>
      </c>
      <c r="F14" s="10">
        <v>4312</v>
      </c>
      <c r="G14" s="11">
        <v>4424</v>
      </c>
      <c r="H14" s="11">
        <v>4475</v>
      </c>
      <c r="I14" s="10">
        <v>4536</v>
      </c>
      <c r="J14" s="12"/>
    </row>
    <row r="15" spans="1:10" ht="33.75" x14ac:dyDescent="0.2">
      <c r="A15" s="2" t="s">
        <v>31</v>
      </c>
      <c r="B15" s="7" t="s">
        <v>32</v>
      </c>
      <c r="C15" s="2" t="s">
        <v>30</v>
      </c>
      <c r="D15" s="9">
        <v>6307</v>
      </c>
      <c r="E15" s="9">
        <v>6359</v>
      </c>
      <c r="F15" s="10">
        <v>6490</v>
      </c>
      <c r="G15" s="11">
        <v>6613</v>
      </c>
      <c r="H15" s="11">
        <v>6907</v>
      </c>
      <c r="I15" s="10">
        <v>7163</v>
      </c>
      <c r="J15" s="12"/>
    </row>
    <row r="16" spans="1:10" ht="33.75" x14ac:dyDescent="0.2">
      <c r="A16" s="2" t="s">
        <v>33</v>
      </c>
      <c r="B16" s="7" t="s">
        <v>34</v>
      </c>
      <c r="C16" s="2" t="s">
        <v>30</v>
      </c>
      <c r="D16" s="9">
        <v>1302</v>
      </c>
      <c r="E16" s="9">
        <v>1209</v>
      </c>
      <c r="F16" s="10">
        <v>1491</v>
      </c>
      <c r="G16" s="11">
        <v>1597</v>
      </c>
      <c r="H16" s="11">
        <v>1612</v>
      </c>
      <c r="I16" s="10">
        <v>1687</v>
      </c>
      <c r="J16" s="12"/>
    </row>
    <row r="17" spans="1:10" ht="78.75" x14ac:dyDescent="0.2">
      <c r="A17" s="2" t="s">
        <v>35</v>
      </c>
      <c r="B17" s="7" t="s">
        <v>36</v>
      </c>
      <c r="C17" s="2" t="s">
        <v>30</v>
      </c>
      <c r="D17" s="9">
        <v>17207</v>
      </c>
      <c r="E17" s="9">
        <v>18723</v>
      </c>
      <c r="F17" s="10">
        <v>18060</v>
      </c>
      <c r="G17" s="11">
        <v>18331</v>
      </c>
      <c r="H17" s="11">
        <v>18698</v>
      </c>
      <c r="I17" s="10">
        <v>19105</v>
      </c>
      <c r="J17" s="12"/>
    </row>
    <row r="18" spans="1:10" ht="33.75" x14ac:dyDescent="0.2">
      <c r="A18" s="2" t="s">
        <v>37</v>
      </c>
      <c r="B18" s="3" t="s">
        <v>38</v>
      </c>
      <c r="C18" s="2" t="s">
        <v>39</v>
      </c>
      <c r="D18" s="4">
        <v>153509.999186</v>
      </c>
      <c r="E18" s="4">
        <v>100330.670174</v>
      </c>
      <c r="F18" s="23">
        <f>F20/106963*1000</f>
        <v>163607.92984489966</v>
      </c>
      <c r="G18" s="23">
        <f>G20/108463*1000</f>
        <v>170567.05051492213</v>
      </c>
      <c r="H18" s="23">
        <f>H20/109963*1000</f>
        <v>172333.42124169038</v>
      </c>
      <c r="I18" s="23">
        <f>I20/111463*1000</f>
        <v>173515.06778033968</v>
      </c>
      <c r="J18" s="6"/>
    </row>
    <row r="19" spans="1:10" x14ac:dyDescent="0.2">
      <c r="A19" s="2" t="s">
        <v>0</v>
      </c>
      <c r="B19" s="7" t="s">
        <v>18</v>
      </c>
      <c r="C19" s="2" t="s">
        <v>0</v>
      </c>
      <c r="D19" s="4"/>
      <c r="E19" s="4"/>
      <c r="F19" s="5"/>
      <c r="G19" s="5"/>
      <c r="H19" s="5"/>
      <c r="I19" s="5"/>
      <c r="J19" s="8"/>
    </row>
    <row r="20" spans="1:10" ht="33.75" x14ac:dyDescent="0.2">
      <c r="A20" s="2" t="s">
        <v>40</v>
      </c>
      <c r="B20" s="7" t="s">
        <v>41</v>
      </c>
      <c r="C20" s="2" t="s">
        <v>42</v>
      </c>
      <c r="D20" s="4">
        <v>15091261</v>
      </c>
      <c r="E20" s="4">
        <v>10222090</v>
      </c>
      <c r="F20" s="23">
        <f>F22+F23</f>
        <v>17499995</v>
      </c>
      <c r="G20" s="23">
        <f>G22+G23</f>
        <v>18500214</v>
      </c>
      <c r="H20" s="23">
        <f>H22+H23</f>
        <v>18950300</v>
      </c>
      <c r="I20" s="23">
        <f>I22+I23</f>
        <v>19340510</v>
      </c>
      <c r="J20" s="6"/>
    </row>
    <row r="21" spans="1:10" x14ac:dyDescent="0.2">
      <c r="A21" s="2" t="s">
        <v>0</v>
      </c>
      <c r="B21" s="13" t="s">
        <v>18</v>
      </c>
      <c r="C21" s="2" t="s">
        <v>0</v>
      </c>
      <c r="D21" s="4"/>
      <c r="E21" s="4"/>
      <c r="F21" s="5"/>
      <c r="G21" s="5"/>
      <c r="H21" s="5"/>
      <c r="I21" s="5"/>
      <c r="J21" s="8"/>
    </row>
    <row r="22" spans="1:10" ht="63" x14ac:dyDescent="0.2">
      <c r="A22" s="2" t="s">
        <v>43</v>
      </c>
      <c r="B22" s="13" t="s">
        <v>44</v>
      </c>
      <c r="C22" s="2" t="s">
        <v>42</v>
      </c>
      <c r="D22" s="4">
        <v>8897070</v>
      </c>
      <c r="E22" s="4">
        <v>5277069</v>
      </c>
      <c r="F22" s="24">
        <v>2536351</v>
      </c>
      <c r="G22" s="24">
        <v>3510100</v>
      </c>
      <c r="H22" s="24">
        <v>3910840</v>
      </c>
      <c r="I22" s="26">
        <v>4260410</v>
      </c>
      <c r="J22" s="6" t="s">
        <v>379</v>
      </c>
    </row>
    <row r="23" spans="1:10" ht="56.25" x14ac:dyDescent="0.2">
      <c r="A23" s="2" t="s">
        <v>45</v>
      </c>
      <c r="B23" s="13" t="s">
        <v>46</v>
      </c>
      <c r="C23" s="2" t="s">
        <v>42</v>
      </c>
      <c r="D23" s="4">
        <v>6194191</v>
      </c>
      <c r="E23" s="4">
        <v>4945021</v>
      </c>
      <c r="F23" s="26">
        <v>14963644</v>
      </c>
      <c r="G23" s="24">
        <v>14990114</v>
      </c>
      <c r="H23" s="24">
        <v>15039460</v>
      </c>
      <c r="I23" s="26">
        <v>15080100</v>
      </c>
      <c r="J23" s="6"/>
    </row>
    <row r="24" spans="1:10" ht="45" x14ac:dyDescent="0.2">
      <c r="A24" s="2" t="s">
        <v>47</v>
      </c>
      <c r="B24" s="3" t="s">
        <v>48</v>
      </c>
      <c r="C24" s="2" t="s">
        <v>27</v>
      </c>
      <c r="D24" s="4">
        <v>62.746842000000001</v>
      </c>
      <c r="E24" s="4">
        <v>69.656488999999993</v>
      </c>
      <c r="F24" s="23">
        <f>F26/F27*100</f>
        <v>77.622377622377627</v>
      </c>
      <c r="G24" s="23">
        <f t="shared" ref="G24:I24" si="1">G26/G27*100</f>
        <v>78.156312625250507</v>
      </c>
      <c r="H24" s="23">
        <f t="shared" si="1"/>
        <v>78.716440089158411</v>
      </c>
      <c r="I24" s="23">
        <f t="shared" si="1"/>
        <v>79.414732593340062</v>
      </c>
      <c r="J24" s="6"/>
    </row>
    <row r="25" spans="1:10" x14ac:dyDescent="0.2">
      <c r="A25" s="2" t="s">
        <v>0</v>
      </c>
      <c r="B25" s="7" t="s">
        <v>18</v>
      </c>
      <c r="C25" s="2" t="s">
        <v>0</v>
      </c>
      <c r="D25" s="4"/>
      <c r="E25" s="4"/>
      <c r="F25" s="5"/>
      <c r="G25" s="5"/>
      <c r="H25" s="5"/>
      <c r="I25" s="5"/>
      <c r="J25" s="8"/>
    </row>
    <row r="26" spans="1:10" ht="56.25" x14ac:dyDescent="0.2">
      <c r="A26" s="2" t="s">
        <v>49</v>
      </c>
      <c r="B26" s="7" t="s">
        <v>50</v>
      </c>
      <c r="C26" s="2" t="s">
        <v>51</v>
      </c>
      <c r="D26" s="4">
        <v>352.7</v>
      </c>
      <c r="E26" s="4">
        <v>365</v>
      </c>
      <c r="F26" s="14">
        <v>388.5</v>
      </c>
      <c r="G26" s="38">
        <v>390</v>
      </c>
      <c r="H26" s="38">
        <v>392</v>
      </c>
      <c r="I26" s="39">
        <v>393.5</v>
      </c>
      <c r="J26" s="6"/>
    </row>
    <row r="27" spans="1:10" ht="112.5" x14ac:dyDescent="0.2">
      <c r="A27" s="2" t="s">
        <v>52</v>
      </c>
      <c r="B27" s="7" t="s">
        <v>53</v>
      </c>
      <c r="C27" s="2" t="s">
        <v>51</v>
      </c>
      <c r="D27" s="4">
        <v>562.1</v>
      </c>
      <c r="E27" s="4">
        <v>524</v>
      </c>
      <c r="F27" s="14">
        <v>500.5</v>
      </c>
      <c r="G27" s="38">
        <v>499</v>
      </c>
      <c r="H27" s="38">
        <v>497.99</v>
      </c>
      <c r="I27" s="39">
        <v>495.5</v>
      </c>
      <c r="J27" s="6"/>
    </row>
    <row r="28" spans="1:10" ht="22.5" x14ac:dyDescent="0.2">
      <c r="A28" s="2" t="s">
        <v>54</v>
      </c>
      <c r="B28" s="3" t="s">
        <v>55</v>
      </c>
      <c r="C28" s="2" t="s">
        <v>27</v>
      </c>
      <c r="D28" s="4" t="s">
        <v>56</v>
      </c>
      <c r="E28" s="4" t="s">
        <v>56</v>
      </c>
      <c r="F28" s="23" t="s">
        <v>56</v>
      </c>
      <c r="G28" s="23" t="s">
        <v>56</v>
      </c>
      <c r="H28" s="23" t="s">
        <v>56</v>
      </c>
      <c r="I28" s="23" t="s">
        <v>56</v>
      </c>
      <c r="J28" s="6"/>
    </row>
    <row r="29" spans="1:10" x14ac:dyDescent="0.2">
      <c r="A29" s="2" t="s">
        <v>0</v>
      </c>
      <c r="B29" s="7" t="s">
        <v>18</v>
      </c>
      <c r="C29" s="2" t="s">
        <v>0</v>
      </c>
      <c r="D29" s="4"/>
      <c r="E29" s="4"/>
      <c r="F29" s="5"/>
      <c r="G29" s="5"/>
      <c r="H29" s="5"/>
      <c r="I29" s="5"/>
      <c r="J29" s="8"/>
    </row>
    <row r="30" spans="1:10" ht="22.5" x14ac:dyDescent="0.2">
      <c r="A30" s="2" t="s">
        <v>57</v>
      </c>
      <c r="B30" s="7" t="s">
        <v>58</v>
      </c>
      <c r="C30" s="2" t="s">
        <v>17</v>
      </c>
      <c r="D30" s="9" t="s">
        <v>56</v>
      </c>
      <c r="E30" s="9" t="s">
        <v>56</v>
      </c>
      <c r="F30" s="24" t="s">
        <v>56</v>
      </c>
      <c r="G30" s="24" t="s">
        <v>56</v>
      </c>
      <c r="H30" s="24" t="s">
        <v>56</v>
      </c>
      <c r="I30" s="24" t="s">
        <v>56</v>
      </c>
      <c r="J30" s="12"/>
    </row>
    <row r="31" spans="1:10" ht="22.5" x14ac:dyDescent="0.2">
      <c r="A31" s="2" t="s">
        <v>59</v>
      </c>
      <c r="B31" s="7" t="s">
        <v>60</v>
      </c>
      <c r="C31" s="2" t="s">
        <v>17</v>
      </c>
      <c r="D31" s="9" t="s">
        <v>56</v>
      </c>
      <c r="E31" s="9" t="s">
        <v>56</v>
      </c>
      <c r="F31" s="24" t="s">
        <v>56</v>
      </c>
      <c r="G31" s="24" t="s">
        <v>56</v>
      </c>
      <c r="H31" s="24" t="s">
        <v>56</v>
      </c>
      <c r="I31" s="24" t="s">
        <v>56</v>
      </c>
      <c r="J31" s="12"/>
    </row>
    <row r="32" spans="1:10" ht="56.25" x14ac:dyDescent="0.2">
      <c r="A32" s="2" t="s">
        <v>61</v>
      </c>
      <c r="B32" s="3" t="s">
        <v>62</v>
      </c>
      <c r="C32" s="2" t="s">
        <v>27</v>
      </c>
      <c r="D32" s="4">
        <v>1.1067389999999999</v>
      </c>
      <c r="E32" s="4">
        <v>1.2285010000000001</v>
      </c>
      <c r="F32" s="23">
        <f>F34/F35*100</f>
        <v>1.3539861351819757</v>
      </c>
      <c r="G32" s="23">
        <f>G34/G35*100</f>
        <v>1.0831889081455806</v>
      </c>
      <c r="H32" s="23">
        <f>H34/H35*100</f>
        <v>0.81239168110918558</v>
      </c>
      <c r="I32" s="23">
        <f>I34/I35*100</f>
        <v>0.54159445407279028</v>
      </c>
      <c r="J32" s="6"/>
    </row>
    <row r="33" spans="1:10" x14ac:dyDescent="0.2">
      <c r="A33" s="2" t="s">
        <v>0</v>
      </c>
      <c r="B33" s="7" t="s">
        <v>18</v>
      </c>
      <c r="C33" s="2" t="s">
        <v>0</v>
      </c>
      <c r="D33" s="4"/>
      <c r="E33" s="4"/>
      <c r="F33" s="5"/>
      <c r="G33" s="5"/>
      <c r="H33" s="5"/>
      <c r="I33" s="5"/>
      <c r="J33" s="8"/>
    </row>
    <row r="34" spans="1:10" ht="33.75" x14ac:dyDescent="0.2">
      <c r="A34" s="2" t="s">
        <v>63</v>
      </c>
      <c r="B34" s="7" t="s">
        <v>64</v>
      </c>
      <c r="C34" s="2" t="s">
        <v>65</v>
      </c>
      <c r="D34" s="4">
        <v>0.45</v>
      </c>
      <c r="E34" s="4">
        <v>0.5</v>
      </c>
      <c r="F34" s="14">
        <v>0.5</v>
      </c>
      <c r="G34" s="5">
        <v>0.4</v>
      </c>
      <c r="H34" s="5">
        <v>0.3</v>
      </c>
      <c r="I34" s="14">
        <v>0.2</v>
      </c>
      <c r="J34" s="6"/>
    </row>
    <row r="35" spans="1:10" ht="33.75" x14ac:dyDescent="0.2">
      <c r="A35" s="2" t="s">
        <v>66</v>
      </c>
      <c r="B35" s="7" t="s">
        <v>67</v>
      </c>
      <c r="C35" s="2" t="s">
        <v>65</v>
      </c>
      <c r="D35" s="4">
        <v>40.660000000000004</v>
      </c>
      <c r="E35" s="4">
        <v>40.700000000000003</v>
      </c>
      <c r="F35" s="14">
        <v>36.927999999999997</v>
      </c>
      <c r="G35" s="26">
        <v>36.927999999999997</v>
      </c>
      <c r="H35" s="26">
        <v>36.927999999999997</v>
      </c>
      <c r="I35" s="26">
        <v>36.927999999999997</v>
      </c>
      <c r="J35" s="6"/>
    </row>
    <row r="36" spans="1:10" ht="67.5" x14ac:dyDescent="0.2">
      <c r="A36" s="2" t="s">
        <v>68</v>
      </c>
      <c r="B36" s="3" t="s">
        <v>69</v>
      </c>
      <c r="C36" s="2" t="s">
        <v>27</v>
      </c>
      <c r="D36" s="4">
        <v>0</v>
      </c>
      <c r="E36" s="4">
        <v>0</v>
      </c>
      <c r="F36" s="23">
        <v>0</v>
      </c>
      <c r="G36" s="23">
        <v>0</v>
      </c>
      <c r="H36" s="23">
        <v>0</v>
      </c>
      <c r="I36" s="23">
        <v>0</v>
      </c>
      <c r="J36" s="6"/>
    </row>
    <row r="37" spans="1:10" x14ac:dyDescent="0.2">
      <c r="A37" s="2" t="s">
        <v>0</v>
      </c>
      <c r="B37" s="7" t="s">
        <v>18</v>
      </c>
      <c r="C37" s="2" t="s">
        <v>0</v>
      </c>
      <c r="D37" s="4"/>
      <c r="E37" s="4"/>
      <c r="F37" s="5"/>
      <c r="G37" s="5"/>
      <c r="H37" s="5"/>
      <c r="I37" s="5"/>
      <c r="J37" s="8"/>
    </row>
    <row r="38" spans="1:10" ht="56.25" x14ac:dyDescent="0.2">
      <c r="A38" s="2" t="s">
        <v>70</v>
      </c>
      <c r="B38" s="7" t="s">
        <v>71</v>
      </c>
      <c r="C38" s="2" t="s">
        <v>30</v>
      </c>
      <c r="D38" s="9">
        <v>98308</v>
      </c>
      <c r="E38" s="9">
        <v>101884</v>
      </c>
      <c r="F38" s="10">
        <v>105371</v>
      </c>
      <c r="G38" s="11">
        <v>107713</v>
      </c>
      <c r="H38" s="11">
        <v>109213</v>
      </c>
      <c r="I38" s="10">
        <v>110713</v>
      </c>
      <c r="J38" s="12"/>
    </row>
    <row r="39" spans="1:10" ht="22.5" x14ac:dyDescent="0.2">
      <c r="A39" s="2" t="s">
        <v>72</v>
      </c>
      <c r="B39" s="3" t="s">
        <v>73</v>
      </c>
      <c r="C39" s="2" t="s">
        <v>0</v>
      </c>
      <c r="D39" s="4"/>
      <c r="E39" s="4"/>
      <c r="F39" s="5"/>
      <c r="G39" s="5"/>
      <c r="H39" s="5"/>
      <c r="I39" s="5"/>
      <c r="J39" s="8"/>
    </row>
    <row r="40" spans="1:10" ht="22.5" x14ac:dyDescent="0.2">
      <c r="A40" s="2" t="s">
        <v>74</v>
      </c>
      <c r="B40" s="7" t="s">
        <v>75</v>
      </c>
      <c r="C40" s="2" t="s">
        <v>39</v>
      </c>
      <c r="D40" s="4">
        <v>47678.9</v>
      </c>
      <c r="E40" s="4">
        <v>52746.3</v>
      </c>
      <c r="F40" s="14">
        <v>58106.9</v>
      </c>
      <c r="G40" s="5">
        <v>62662.8</v>
      </c>
      <c r="H40" s="5">
        <v>68553.100000000006</v>
      </c>
      <c r="I40" s="14">
        <v>68678.399999999994</v>
      </c>
      <c r="J40" s="6"/>
    </row>
    <row r="41" spans="1:10" ht="22.5" x14ac:dyDescent="0.2">
      <c r="A41" s="2" t="s">
        <v>76</v>
      </c>
      <c r="B41" s="7" t="s">
        <v>77</v>
      </c>
      <c r="C41" s="2" t="s">
        <v>39</v>
      </c>
      <c r="D41" s="4">
        <v>34105.800000000003</v>
      </c>
      <c r="E41" s="4">
        <v>40099.300000000003</v>
      </c>
      <c r="F41" s="14">
        <v>42552</v>
      </c>
      <c r="G41" s="5">
        <v>44679.6</v>
      </c>
      <c r="H41" s="5">
        <v>46914</v>
      </c>
      <c r="I41" s="14">
        <v>49728.4</v>
      </c>
      <c r="J41" s="6"/>
    </row>
    <row r="42" spans="1:10" x14ac:dyDescent="0.2">
      <c r="A42" s="2" t="s">
        <v>78</v>
      </c>
      <c r="B42" s="7" t="s">
        <v>79</v>
      </c>
      <c r="C42" s="2" t="s">
        <v>39</v>
      </c>
      <c r="D42" s="4">
        <v>42364.4</v>
      </c>
      <c r="E42" s="4">
        <v>48216.9</v>
      </c>
      <c r="F42" s="14">
        <v>50980.3</v>
      </c>
      <c r="G42" s="5">
        <v>53020</v>
      </c>
      <c r="H42" s="5">
        <v>55670.5</v>
      </c>
      <c r="I42" s="14">
        <v>58450</v>
      </c>
      <c r="J42" s="6"/>
    </row>
    <row r="43" spans="1:10" ht="22.5" x14ac:dyDescent="0.2">
      <c r="A43" s="2" t="s">
        <v>80</v>
      </c>
      <c r="B43" s="7" t="s">
        <v>81</v>
      </c>
      <c r="C43" s="2" t="s">
        <v>39</v>
      </c>
      <c r="D43" s="4">
        <v>47686.31</v>
      </c>
      <c r="E43" s="4">
        <v>49996.480000000003</v>
      </c>
      <c r="F43" s="14">
        <v>58534.9</v>
      </c>
      <c r="G43" s="5">
        <v>60877</v>
      </c>
      <c r="H43" s="5">
        <v>63920</v>
      </c>
      <c r="I43" s="14">
        <v>67440</v>
      </c>
      <c r="J43" s="6"/>
    </row>
    <row r="44" spans="1:10" x14ac:dyDescent="0.2">
      <c r="A44" s="2" t="s">
        <v>82</v>
      </c>
      <c r="B44" s="7" t="s">
        <v>83</v>
      </c>
      <c r="C44" s="2" t="s">
        <v>39</v>
      </c>
      <c r="D44" s="4">
        <v>38959.599999999999</v>
      </c>
      <c r="E44" s="4">
        <v>42234</v>
      </c>
      <c r="F44" s="14">
        <v>59714.8</v>
      </c>
      <c r="G44" s="5">
        <v>60909</v>
      </c>
      <c r="H44" s="5">
        <v>62431.8</v>
      </c>
      <c r="I44" s="14">
        <v>64305</v>
      </c>
      <c r="J44" s="6"/>
    </row>
    <row r="45" spans="1:10" ht="22.5" x14ac:dyDescent="0.2">
      <c r="A45" s="2" t="s">
        <v>84</v>
      </c>
      <c r="B45" s="7" t="s">
        <v>85</v>
      </c>
      <c r="C45" s="2" t="s">
        <v>39</v>
      </c>
      <c r="D45" s="4">
        <v>36951</v>
      </c>
      <c r="E45" s="4">
        <v>42055.9</v>
      </c>
      <c r="F45" s="14">
        <v>51841.3</v>
      </c>
      <c r="G45" s="5">
        <v>52878</v>
      </c>
      <c r="H45" s="5">
        <v>54200</v>
      </c>
      <c r="I45" s="14">
        <v>55830</v>
      </c>
      <c r="J45" s="6"/>
    </row>
    <row r="46" spans="1:10" x14ac:dyDescent="0.2">
      <c r="A46" s="33" t="s">
        <v>86</v>
      </c>
      <c r="B46" s="34" t="s">
        <v>86</v>
      </c>
      <c r="C46" s="34" t="s">
        <v>0</v>
      </c>
      <c r="D46" s="34"/>
      <c r="E46" s="34"/>
      <c r="F46" s="34"/>
      <c r="G46" s="34"/>
      <c r="H46" s="34"/>
      <c r="I46" s="34"/>
      <c r="J46" s="34"/>
    </row>
    <row r="47" spans="1:10" ht="56.25" x14ac:dyDescent="0.2">
      <c r="A47" s="2" t="s">
        <v>87</v>
      </c>
      <c r="B47" s="3" t="s">
        <v>88</v>
      </c>
      <c r="C47" s="2" t="s">
        <v>27</v>
      </c>
      <c r="D47" s="4">
        <v>83.871499</v>
      </c>
      <c r="E47" s="4">
        <v>77.200598999999997</v>
      </c>
      <c r="F47" s="23">
        <f>F49/F53*100</f>
        <v>81.285863328116847</v>
      </c>
      <c r="G47" s="23">
        <f t="shared" ref="G47:I47" si="2">G49/G53*100</f>
        <v>81.961538461538467</v>
      </c>
      <c r="H47" s="23">
        <f t="shared" si="2"/>
        <v>82.072864321608037</v>
      </c>
      <c r="I47" s="23">
        <f t="shared" si="2"/>
        <v>83.125</v>
      </c>
      <c r="J47" s="6"/>
    </row>
    <row r="48" spans="1:10" x14ac:dyDescent="0.2">
      <c r="A48" s="2" t="s">
        <v>0</v>
      </c>
      <c r="B48" s="7" t="s">
        <v>18</v>
      </c>
      <c r="C48" s="2" t="s">
        <v>0</v>
      </c>
      <c r="D48" s="4"/>
      <c r="E48" s="4"/>
      <c r="F48" s="5"/>
      <c r="G48" s="5"/>
      <c r="H48" s="5"/>
      <c r="I48" s="5"/>
      <c r="J48" s="8"/>
    </row>
    <row r="49" spans="1:10" ht="45" x14ac:dyDescent="0.2">
      <c r="A49" s="2" t="s">
        <v>89</v>
      </c>
      <c r="B49" s="7" t="s">
        <v>90</v>
      </c>
      <c r="C49" s="2" t="s">
        <v>30</v>
      </c>
      <c r="D49" s="4">
        <v>5091</v>
      </c>
      <c r="E49" s="4">
        <v>5157</v>
      </c>
      <c r="F49" s="14">
        <v>6233</v>
      </c>
      <c r="G49" s="5">
        <v>6393</v>
      </c>
      <c r="H49" s="5">
        <v>6533</v>
      </c>
      <c r="I49" s="14">
        <v>6783</v>
      </c>
      <c r="J49" s="6"/>
    </row>
    <row r="50" spans="1:10" ht="45" x14ac:dyDescent="0.2">
      <c r="A50" s="2" t="s">
        <v>91</v>
      </c>
      <c r="B50" s="3" t="s">
        <v>92</v>
      </c>
      <c r="C50" s="2" t="s">
        <v>27</v>
      </c>
      <c r="D50" s="4">
        <v>38.352553999999998</v>
      </c>
      <c r="E50" s="4">
        <v>39.071855999999997</v>
      </c>
      <c r="F50" s="23">
        <f>F52/F53*100</f>
        <v>34.076682316118934</v>
      </c>
      <c r="G50" s="23">
        <f t="shared" ref="G50:I50" si="3">G52/G53*100</f>
        <v>31.448717948717945</v>
      </c>
      <c r="H50" s="23">
        <f t="shared" si="3"/>
        <v>30.188442211055278</v>
      </c>
      <c r="I50" s="23">
        <f t="shared" si="3"/>
        <v>28.835784313725487</v>
      </c>
      <c r="J50" s="6"/>
    </row>
    <row r="51" spans="1:10" x14ac:dyDescent="0.2">
      <c r="A51" s="2" t="s">
        <v>0</v>
      </c>
      <c r="B51" s="7" t="s">
        <v>18</v>
      </c>
      <c r="C51" s="2" t="s">
        <v>0</v>
      </c>
      <c r="D51" s="4"/>
      <c r="E51" s="4"/>
      <c r="F51" s="5"/>
      <c r="G51" s="5"/>
      <c r="H51" s="5"/>
      <c r="I51" s="5"/>
      <c r="J51" s="8"/>
    </row>
    <row r="52" spans="1:10" ht="33.75" x14ac:dyDescent="0.2">
      <c r="A52" s="2" t="s">
        <v>93</v>
      </c>
      <c r="B52" s="7" t="s">
        <v>94</v>
      </c>
      <c r="C52" s="2" t="s">
        <v>30</v>
      </c>
      <c r="D52" s="9">
        <v>2328</v>
      </c>
      <c r="E52" s="9">
        <v>2610</v>
      </c>
      <c r="F52" s="10">
        <v>2613</v>
      </c>
      <c r="G52" s="11">
        <v>2453</v>
      </c>
      <c r="H52" s="11">
        <v>2403</v>
      </c>
      <c r="I52" s="10">
        <v>2353</v>
      </c>
      <c r="J52" s="12"/>
    </row>
    <row r="53" spans="1:10" ht="22.5" x14ac:dyDescent="0.2">
      <c r="A53" s="2" t="s">
        <v>95</v>
      </c>
      <c r="B53" s="7" t="s">
        <v>96</v>
      </c>
      <c r="C53" s="2" t="s">
        <v>30</v>
      </c>
      <c r="D53" s="9">
        <v>6070</v>
      </c>
      <c r="E53" s="9">
        <v>6680</v>
      </c>
      <c r="F53" s="10">
        <v>7668</v>
      </c>
      <c r="G53" s="11">
        <v>7800</v>
      </c>
      <c r="H53" s="11">
        <v>7960</v>
      </c>
      <c r="I53" s="10">
        <v>8160</v>
      </c>
      <c r="J53" s="12"/>
    </row>
    <row r="54" spans="1:10" ht="56.25" x14ac:dyDescent="0.2">
      <c r="A54" s="2" t="s">
        <v>97</v>
      </c>
      <c r="B54" s="3" t="s">
        <v>98</v>
      </c>
      <c r="C54" s="2" t="s">
        <v>27</v>
      </c>
      <c r="D54" s="4">
        <v>0</v>
      </c>
      <c r="E54" s="4">
        <v>23.076923000000001</v>
      </c>
      <c r="F54" s="23">
        <f>F56/F57*100</f>
        <v>7.1428571428571423</v>
      </c>
      <c r="G54" s="23">
        <f t="shared" ref="G54:I54" si="4">G56/G57*100</f>
        <v>7.1428571428571423</v>
      </c>
      <c r="H54" s="23">
        <f t="shared" si="4"/>
        <v>7.1428571428571423</v>
      </c>
      <c r="I54" s="23">
        <f t="shared" si="4"/>
        <v>0</v>
      </c>
      <c r="J54" s="6"/>
    </row>
    <row r="55" spans="1:10" x14ac:dyDescent="0.2">
      <c r="A55" s="2" t="s">
        <v>0</v>
      </c>
      <c r="B55" s="7" t="s">
        <v>18</v>
      </c>
      <c r="C55" s="2" t="s">
        <v>0</v>
      </c>
      <c r="D55" s="4"/>
      <c r="E55" s="4"/>
      <c r="F55" s="5"/>
      <c r="G55" s="5"/>
      <c r="H55" s="5"/>
      <c r="I55" s="5"/>
      <c r="J55" s="8"/>
    </row>
    <row r="56" spans="1:10" ht="45" x14ac:dyDescent="0.2">
      <c r="A56" s="2" t="s">
        <v>99</v>
      </c>
      <c r="B56" s="7" t="s">
        <v>100</v>
      </c>
      <c r="C56" s="2" t="s">
        <v>17</v>
      </c>
      <c r="D56" s="9">
        <v>0</v>
      </c>
      <c r="E56" s="9">
        <v>3</v>
      </c>
      <c r="F56" s="10">
        <v>1</v>
      </c>
      <c r="G56" s="25">
        <v>1</v>
      </c>
      <c r="H56" s="25">
        <v>1</v>
      </c>
      <c r="I56" s="25">
        <v>0</v>
      </c>
      <c r="J56" s="12"/>
    </row>
    <row r="57" spans="1:10" ht="22.5" x14ac:dyDescent="0.2">
      <c r="A57" s="2" t="s">
        <v>101</v>
      </c>
      <c r="B57" s="7" t="s">
        <v>102</v>
      </c>
      <c r="C57" s="2" t="s">
        <v>17</v>
      </c>
      <c r="D57" s="9">
        <v>13</v>
      </c>
      <c r="E57" s="9">
        <v>13</v>
      </c>
      <c r="F57" s="10">
        <v>14</v>
      </c>
      <c r="G57" s="25">
        <v>14</v>
      </c>
      <c r="H57" s="25">
        <v>14</v>
      </c>
      <c r="I57" s="25">
        <v>15</v>
      </c>
      <c r="J57" s="12"/>
    </row>
    <row r="58" spans="1:10" x14ac:dyDescent="0.2">
      <c r="A58" s="33" t="s">
        <v>103</v>
      </c>
      <c r="B58" s="34" t="s">
        <v>103</v>
      </c>
      <c r="C58" s="34" t="s">
        <v>0</v>
      </c>
      <c r="D58" s="34"/>
      <c r="E58" s="34"/>
      <c r="F58" s="34"/>
      <c r="G58" s="34"/>
      <c r="H58" s="34"/>
      <c r="I58" s="34"/>
      <c r="J58" s="34"/>
    </row>
    <row r="59" spans="1:10" ht="56.25" x14ac:dyDescent="0.2">
      <c r="A59" s="2" t="s">
        <v>104</v>
      </c>
      <c r="B59" s="3" t="s">
        <v>105</v>
      </c>
      <c r="C59" s="2" t="s">
        <v>27</v>
      </c>
      <c r="D59" s="4">
        <v>0</v>
      </c>
      <c r="E59" s="4">
        <v>0</v>
      </c>
      <c r="F59" s="23">
        <v>0</v>
      </c>
      <c r="G59" s="23">
        <v>0</v>
      </c>
      <c r="H59" s="23">
        <v>0</v>
      </c>
      <c r="I59" s="23">
        <v>0</v>
      </c>
      <c r="J59" s="6"/>
    </row>
    <row r="60" spans="1:10" x14ac:dyDescent="0.2">
      <c r="A60" s="2" t="s">
        <v>0</v>
      </c>
      <c r="B60" s="7" t="s">
        <v>18</v>
      </c>
      <c r="C60" s="2" t="s">
        <v>0</v>
      </c>
      <c r="D60" s="4"/>
      <c r="E60" s="4"/>
      <c r="F60" s="5"/>
      <c r="G60" s="5"/>
      <c r="H60" s="5"/>
      <c r="I60" s="5"/>
      <c r="J60" s="8"/>
    </row>
    <row r="61" spans="1:10" ht="33.75" x14ac:dyDescent="0.2">
      <c r="A61" s="2" t="s">
        <v>106</v>
      </c>
      <c r="B61" s="7" t="s">
        <v>107</v>
      </c>
      <c r="C61" s="2" t="s">
        <v>30</v>
      </c>
      <c r="D61" s="9">
        <v>0</v>
      </c>
      <c r="E61" s="9">
        <v>0</v>
      </c>
      <c r="F61" s="26">
        <v>0</v>
      </c>
      <c r="G61" s="24">
        <v>0</v>
      </c>
      <c r="H61" s="24">
        <v>0</v>
      </c>
      <c r="I61" s="26">
        <v>0</v>
      </c>
      <c r="J61" s="12"/>
    </row>
    <row r="62" spans="1:10" ht="22.5" x14ac:dyDescent="0.2">
      <c r="A62" s="2" t="s">
        <v>108</v>
      </c>
      <c r="B62" s="7" t="s">
        <v>109</v>
      </c>
      <c r="C62" s="2" t="s">
        <v>30</v>
      </c>
      <c r="D62" s="9">
        <v>349</v>
      </c>
      <c r="E62" s="9">
        <v>320</v>
      </c>
      <c r="F62" s="10">
        <v>336</v>
      </c>
      <c r="G62" s="11">
        <v>367</v>
      </c>
      <c r="H62" s="11">
        <v>392</v>
      </c>
      <c r="I62" s="10">
        <v>400</v>
      </c>
      <c r="J62" s="12"/>
    </row>
    <row r="63" spans="1:10" ht="45" x14ac:dyDescent="0.2">
      <c r="A63" s="2" t="s">
        <v>110</v>
      </c>
      <c r="B63" s="3" t="s">
        <v>111</v>
      </c>
      <c r="C63" s="2" t="s">
        <v>27</v>
      </c>
      <c r="D63" s="4">
        <v>90.909091000000004</v>
      </c>
      <c r="E63" s="4">
        <v>90.909091000000004</v>
      </c>
      <c r="F63" s="23">
        <f>F65/F68*100</f>
        <v>90.909090909090907</v>
      </c>
      <c r="G63" s="23">
        <f>G65/G68*100</f>
        <v>90.909090909090907</v>
      </c>
      <c r="H63" s="23">
        <f>H65/H68*100</f>
        <v>90.909090909090907</v>
      </c>
      <c r="I63" s="23">
        <f>I65/I68*100</f>
        <v>90.909090909090907</v>
      </c>
      <c r="J63" s="6"/>
    </row>
    <row r="64" spans="1:10" x14ac:dyDescent="0.2">
      <c r="A64" s="2" t="s">
        <v>0</v>
      </c>
      <c r="B64" s="7" t="s">
        <v>18</v>
      </c>
      <c r="C64" s="2" t="s">
        <v>0</v>
      </c>
      <c r="D64" s="4"/>
      <c r="E64" s="4"/>
      <c r="F64" s="5"/>
      <c r="G64" s="5"/>
      <c r="H64" s="5"/>
      <c r="I64" s="5"/>
      <c r="J64" s="8"/>
    </row>
    <row r="65" spans="1:10" ht="45" x14ac:dyDescent="0.2">
      <c r="A65" s="2" t="s">
        <v>112</v>
      </c>
      <c r="B65" s="7" t="s">
        <v>113</v>
      </c>
      <c r="C65" s="2" t="s">
        <v>17</v>
      </c>
      <c r="D65" s="4">
        <v>10</v>
      </c>
      <c r="E65" s="4">
        <v>10</v>
      </c>
      <c r="F65" s="14">
        <v>10</v>
      </c>
      <c r="G65" s="5">
        <v>10</v>
      </c>
      <c r="H65" s="5">
        <v>10</v>
      </c>
      <c r="I65" s="14">
        <v>10</v>
      </c>
      <c r="J65" s="6"/>
    </row>
    <row r="66" spans="1:10" ht="56.25" x14ac:dyDescent="0.2">
      <c r="A66" s="2" t="s">
        <v>114</v>
      </c>
      <c r="B66" s="3" t="s">
        <v>115</v>
      </c>
      <c r="C66" s="2" t="s">
        <v>27</v>
      </c>
      <c r="D66" s="4">
        <v>0</v>
      </c>
      <c r="E66" s="4">
        <v>0</v>
      </c>
      <c r="F66" s="23">
        <v>0</v>
      </c>
      <c r="G66" s="23">
        <v>0</v>
      </c>
      <c r="H66" s="23">
        <v>0</v>
      </c>
      <c r="I66" s="23">
        <v>0</v>
      </c>
      <c r="J66" s="6"/>
    </row>
    <row r="67" spans="1:10" x14ac:dyDescent="0.2">
      <c r="A67" s="2" t="s">
        <v>0</v>
      </c>
      <c r="B67" s="7" t="s">
        <v>18</v>
      </c>
      <c r="C67" s="2" t="s">
        <v>0</v>
      </c>
      <c r="D67" s="4"/>
      <c r="E67" s="4"/>
      <c r="F67" s="5"/>
      <c r="G67" s="5"/>
      <c r="H67" s="5"/>
      <c r="I67" s="5"/>
      <c r="J67" s="8"/>
    </row>
    <row r="68" spans="1:10" ht="22.5" x14ac:dyDescent="0.2">
      <c r="A68" s="2" t="s">
        <v>116</v>
      </c>
      <c r="B68" s="7" t="s">
        <v>117</v>
      </c>
      <c r="C68" s="2" t="s">
        <v>17</v>
      </c>
      <c r="D68" s="4">
        <v>11</v>
      </c>
      <c r="E68" s="4">
        <v>11</v>
      </c>
      <c r="F68" s="14">
        <v>11</v>
      </c>
      <c r="G68" s="5">
        <v>11</v>
      </c>
      <c r="H68" s="5">
        <v>11</v>
      </c>
      <c r="I68" s="14">
        <v>11</v>
      </c>
      <c r="J68" s="6"/>
    </row>
    <row r="69" spans="1:10" ht="33.75" x14ac:dyDescent="0.2">
      <c r="A69" s="2" t="s">
        <v>118</v>
      </c>
      <c r="B69" s="7" t="s">
        <v>119</v>
      </c>
      <c r="C69" s="2" t="s">
        <v>17</v>
      </c>
      <c r="D69" s="4">
        <v>0</v>
      </c>
      <c r="E69" s="4">
        <v>0</v>
      </c>
      <c r="F69" s="14">
        <v>0</v>
      </c>
      <c r="G69" s="5">
        <v>0</v>
      </c>
      <c r="H69" s="5">
        <v>0</v>
      </c>
      <c r="I69" s="14">
        <v>0</v>
      </c>
      <c r="J69" s="6"/>
    </row>
    <row r="70" spans="1:10" ht="33.75" x14ac:dyDescent="0.2">
      <c r="A70" s="2" t="s">
        <v>120</v>
      </c>
      <c r="B70" s="7" t="s">
        <v>121</v>
      </c>
      <c r="C70" s="2" t="s">
        <v>17</v>
      </c>
      <c r="D70" s="4">
        <v>0</v>
      </c>
      <c r="E70" s="4">
        <v>0</v>
      </c>
      <c r="F70" s="14">
        <v>0</v>
      </c>
      <c r="G70" s="5">
        <v>0</v>
      </c>
      <c r="H70" s="5">
        <v>0</v>
      </c>
      <c r="I70" s="14">
        <v>0</v>
      </c>
      <c r="J70" s="6"/>
    </row>
    <row r="71" spans="1:10" ht="33.75" x14ac:dyDescent="0.2">
      <c r="A71" s="2" t="s">
        <v>122</v>
      </c>
      <c r="B71" s="3" t="s">
        <v>123</v>
      </c>
      <c r="C71" s="2" t="s">
        <v>27</v>
      </c>
      <c r="D71" s="4">
        <v>82.606313</v>
      </c>
      <c r="E71" s="4">
        <v>87.968937999999994</v>
      </c>
      <c r="F71" s="23">
        <f>F73/F74*100</f>
        <v>78.616010854816821</v>
      </c>
      <c r="G71" s="23">
        <f t="shared" ref="G71:I71" si="5">G73/G74*100</f>
        <v>79.054054054054063</v>
      </c>
      <c r="H71" s="23">
        <f t="shared" si="5"/>
        <v>79.597315436241615</v>
      </c>
      <c r="I71" s="23">
        <f t="shared" si="5"/>
        <v>80</v>
      </c>
      <c r="J71" s="6"/>
    </row>
    <row r="72" spans="1:10" x14ac:dyDescent="0.2">
      <c r="A72" s="2" t="s">
        <v>0</v>
      </c>
      <c r="B72" s="7" t="s">
        <v>18</v>
      </c>
      <c r="C72" s="2" t="s">
        <v>0</v>
      </c>
      <c r="D72" s="4"/>
      <c r="E72" s="4"/>
      <c r="F72" s="5"/>
      <c r="G72" s="5"/>
      <c r="H72" s="5"/>
      <c r="I72" s="5"/>
      <c r="J72" s="8"/>
    </row>
    <row r="73" spans="1:10" ht="45" x14ac:dyDescent="0.2">
      <c r="A73" s="2" t="s">
        <v>124</v>
      </c>
      <c r="B73" s="7" t="s">
        <v>125</v>
      </c>
      <c r="C73" s="2" t="s">
        <v>30</v>
      </c>
      <c r="D73" s="9">
        <v>7537</v>
      </c>
      <c r="E73" s="9">
        <v>8043</v>
      </c>
      <c r="F73" s="10">
        <v>5794</v>
      </c>
      <c r="G73" s="11">
        <v>5850</v>
      </c>
      <c r="H73" s="11">
        <v>5930</v>
      </c>
      <c r="I73" s="10">
        <v>6000</v>
      </c>
      <c r="J73" s="12"/>
    </row>
    <row r="74" spans="1:10" ht="33.75" x14ac:dyDescent="0.2">
      <c r="A74" s="2" t="s">
        <v>126</v>
      </c>
      <c r="B74" s="7" t="s">
        <v>127</v>
      </c>
      <c r="C74" s="2" t="s">
        <v>30</v>
      </c>
      <c r="D74" s="9">
        <v>9124</v>
      </c>
      <c r="E74" s="9">
        <v>9143</v>
      </c>
      <c r="F74" s="10">
        <v>7370</v>
      </c>
      <c r="G74" s="11">
        <v>7400</v>
      </c>
      <c r="H74" s="11">
        <v>7450</v>
      </c>
      <c r="I74" s="10">
        <v>7500</v>
      </c>
      <c r="J74" s="12"/>
    </row>
    <row r="75" spans="1:10" ht="56.25" x14ac:dyDescent="0.2">
      <c r="A75" s="2" t="s">
        <v>128</v>
      </c>
      <c r="B75" s="3" t="s">
        <v>129</v>
      </c>
      <c r="C75" s="2" t="s">
        <v>27</v>
      </c>
      <c r="D75" s="4">
        <v>0</v>
      </c>
      <c r="E75" s="4">
        <v>0</v>
      </c>
      <c r="F75" s="23">
        <v>0</v>
      </c>
      <c r="G75" s="23">
        <v>0</v>
      </c>
      <c r="H75" s="23">
        <v>0</v>
      </c>
      <c r="I75" s="23">
        <v>0</v>
      </c>
      <c r="J75" s="6"/>
    </row>
    <row r="76" spans="1:10" x14ac:dyDescent="0.2">
      <c r="A76" s="2" t="s">
        <v>0</v>
      </c>
      <c r="B76" s="7" t="s">
        <v>18</v>
      </c>
      <c r="C76" s="2" t="s">
        <v>0</v>
      </c>
      <c r="D76" s="4"/>
      <c r="E76" s="4"/>
      <c r="F76" s="5"/>
      <c r="G76" s="5"/>
      <c r="H76" s="5"/>
      <c r="I76" s="5"/>
      <c r="J76" s="8"/>
    </row>
    <row r="77" spans="1:10" ht="33.75" x14ac:dyDescent="0.2">
      <c r="A77" s="2" t="s">
        <v>130</v>
      </c>
      <c r="B77" s="7" t="s">
        <v>131</v>
      </c>
      <c r="C77" s="2" t="s">
        <v>30</v>
      </c>
      <c r="D77" s="9">
        <v>0</v>
      </c>
      <c r="E77" s="9">
        <v>0</v>
      </c>
      <c r="F77" s="10">
        <v>0</v>
      </c>
      <c r="G77" s="11">
        <v>0</v>
      </c>
      <c r="H77" s="11">
        <v>0</v>
      </c>
      <c r="I77" s="10">
        <v>0</v>
      </c>
      <c r="J77" s="12"/>
    </row>
    <row r="78" spans="1:10" ht="33.75" x14ac:dyDescent="0.2">
      <c r="A78" s="2" t="s">
        <v>132</v>
      </c>
      <c r="B78" s="7" t="s">
        <v>133</v>
      </c>
      <c r="C78" s="2" t="s">
        <v>30</v>
      </c>
      <c r="D78" s="9">
        <v>0</v>
      </c>
      <c r="E78" s="9">
        <v>0</v>
      </c>
      <c r="F78" s="10">
        <v>0</v>
      </c>
      <c r="G78" s="11">
        <v>0</v>
      </c>
      <c r="H78" s="11">
        <v>0</v>
      </c>
      <c r="I78" s="10">
        <v>0</v>
      </c>
      <c r="J78" s="12"/>
    </row>
    <row r="79" spans="1:10" ht="22.5" x14ac:dyDescent="0.2">
      <c r="A79" s="2" t="s">
        <v>134</v>
      </c>
      <c r="B79" s="7" t="s">
        <v>135</v>
      </c>
      <c r="C79" s="2" t="s">
        <v>30</v>
      </c>
      <c r="D79" s="9">
        <v>8749</v>
      </c>
      <c r="E79" s="9">
        <v>9392</v>
      </c>
      <c r="F79" s="10">
        <v>9897</v>
      </c>
      <c r="G79" s="11">
        <v>10197</v>
      </c>
      <c r="H79" s="11">
        <v>10547</v>
      </c>
      <c r="I79" s="10">
        <v>10897</v>
      </c>
      <c r="J79" s="12"/>
    </row>
    <row r="80" spans="1:10" ht="33.75" x14ac:dyDescent="0.2">
      <c r="A80" s="2" t="s">
        <v>136</v>
      </c>
      <c r="B80" s="3" t="s">
        <v>137</v>
      </c>
      <c r="C80" s="2" t="s">
        <v>42</v>
      </c>
      <c r="D80" s="4">
        <v>73.460433415000011</v>
      </c>
      <c r="E80" s="4">
        <v>13.901854796</v>
      </c>
      <c r="F80" s="23">
        <f>F82/F83</f>
        <v>11.234039516342801</v>
      </c>
      <c r="G80" s="23">
        <f>G82/G83</f>
        <v>11.468252225519288</v>
      </c>
      <c r="H80" s="23">
        <f>H82/H83</f>
        <v>9.3180421568627452</v>
      </c>
      <c r="I80" s="23">
        <f>I82/I83</f>
        <v>9.2275757281553403</v>
      </c>
      <c r="J80" s="6"/>
    </row>
    <row r="81" spans="1:10" x14ac:dyDescent="0.2">
      <c r="A81" s="2" t="s">
        <v>0</v>
      </c>
      <c r="B81" s="7" t="s">
        <v>18</v>
      </c>
      <c r="C81" s="2" t="s">
        <v>0</v>
      </c>
      <c r="D81" s="4"/>
      <c r="E81" s="4"/>
      <c r="F81" s="5"/>
      <c r="G81" s="5"/>
      <c r="H81" s="5"/>
      <c r="I81" s="5"/>
      <c r="J81" s="8"/>
    </row>
    <row r="82" spans="1:10" ht="33.75" x14ac:dyDescent="0.2">
      <c r="A82" s="2" t="s">
        <v>138</v>
      </c>
      <c r="B82" s="7" t="s">
        <v>139</v>
      </c>
      <c r="C82" s="2" t="s">
        <v>42</v>
      </c>
      <c r="D82" s="4">
        <v>630510.9</v>
      </c>
      <c r="E82" s="4">
        <v>118047.6</v>
      </c>
      <c r="F82" s="14">
        <v>110190.2</v>
      </c>
      <c r="G82" s="5">
        <v>115944.03</v>
      </c>
      <c r="H82" s="5">
        <v>95044.03</v>
      </c>
      <c r="I82" s="14">
        <v>95044.03</v>
      </c>
      <c r="J82" s="6"/>
    </row>
    <row r="83" spans="1:10" ht="22.5" x14ac:dyDescent="0.2">
      <c r="A83" s="2" t="s">
        <v>140</v>
      </c>
      <c r="B83" s="7" t="s">
        <v>141</v>
      </c>
      <c r="C83" s="2" t="s">
        <v>30</v>
      </c>
      <c r="D83" s="4">
        <v>8583</v>
      </c>
      <c r="E83" s="4">
        <v>8491.5</v>
      </c>
      <c r="F83" s="14">
        <v>9808.6</v>
      </c>
      <c r="G83" s="5">
        <v>10110</v>
      </c>
      <c r="H83" s="5">
        <v>10200</v>
      </c>
      <c r="I83" s="14">
        <v>10300</v>
      </c>
      <c r="J83" s="6"/>
    </row>
    <row r="84" spans="1:10" ht="56.25" x14ac:dyDescent="0.2">
      <c r="A84" s="2" t="s">
        <v>142</v>
      </c>
      <c r="B84" s="3" t="s">
        <v>143</v>
      </c>
      <c r="C84" s="2" t="s">
        <v>27</v>
      </c>
      <c r="D84" s="4">
        <v>92.528537</v>
      </c>
      <c r="E84" s="4">
        <v>90</v>
      </c>
      <c r="F84" s="23">
        <f>F86/F87*100</f>
        <v>92.161082078081762</v>
      </c>
      <c r="G84" s="23">
        <f t="shared" ref="G84:I84" si="6">G86/G87*100</f>
        <v>98.531040082675133</v>
      </c>
      <c r="H84" s="23">
        <f t="shared" si="6"/>
        <v>98.900943061759904</v>
      </c>
      <c r="I84" s="23">
        <f t="shared" si="6"/>
        <v>96.159879953618443</v>
      </c>
      <c r="J84" s="6"/>
    </row>
    <row r="85" spans="1:10" x14ac:dyDescent="0.2">
      <c r="A85" s="2" t="s">
        <v>0</v>
      </c>
      <c r="B85" s="7" t="s">
        <v>18</v>
      </c>
      <c r="C85" s="2" t="s">
        <v>0</v>
      </c>
      <c r="D85" s="4"/>
      <c r="E85" s="4"/>
      <c r="F85" s="5"/>
      <c r="G85" s="5"/>
      <c r="H85" s="5"/>
      <c r="I85" s="5"/>
      <c r="J85" s="8"/>
    </row>
    <row r="86" spans="1:10" ht="135" x14ac:dyDescent="0.2">
      <c r="A86" s="2" t="s">
        <v>144</v>
      </c>
      <c r="B86" s="7" t="s">
        <v>145</v>
      </c>
      <c r="C86" s="2" t="s">
        <v>30</v>
      </c>
      <c r="D86" s="9">
        <v>10700</v>
      </c>
      <c r="E86" s="9">
        <v>11178</v>
      </c>
      <c r="F86" s="10">
        <v>11992</v>
      </c>
      <c r="G86" s="11">
        <v>13348</v>
      </c>
      <c r="H86" s="11">
        <v>13948</v>
      </c>
      <c r="I86" s="10">
        <v>14098</v>
      </c>
      <c r="J86" s="12"/>
    </row>
    <row r="87" spans="1:10" ht="56.25" x14ac:dyDescent="0.2">
      <c r="A87" s="2" t="s">
        <v>146</v>
      </c>
      <c r="B87" s="7" t="s">
        <v>147</v>
      </c>
      <c r="C87" s="2" t="s">
        <v>30</v>
      </c>
      <c r="D87" s="9">
        <v>11564</v>
      </c>
      <c r="E87" s="9">
        <v>12420</v>
      </c>
      <c r="F87" s="10">
        <v>13012</v>
      </c>
      <c r="G87" s="11">
        <v>13547</v>
      </c>
      <c r="H87" s="11">
        <v>14103</v>
      </c>
      <c r="I87" s="10">
        <v>14661</v>
      </c>
      <c r="J87" s="12"/>
    </row>
    <row r="88" spans="1:10" x14ac:dyDescent="0.2">
      <c r="A88" s="33" t="s">
        <v>148</v>
      </c>
      <c r="B88" s="34" t="s">
        <v>148</v>
      </c>
      <c r="C88" s="34" t="s">
        <v>0</v>
      </c>
      <c r="D88" s="34"/>
      <c r="E88" s="34"/>
      <c r="F88" s="34"/>
      <c r="G88" s="34"/>
      <c r="H88" s="34"/>
      <c r="I88" s="34"/>
      <c r="J88" s="34"/>
    </row>
    <row r="89" spans="1:10" ht="22.5" x14ac:dyDescent="0.2">
      <c r="A89" s="2" t="s">
        <v>149</v>
      </c>
      <c r="B89" s="3" t="s">
        <v>150</v>
      </c>
      <c r="C89" s="2" t="s">
        <v>0</v>
      </c>
      <c r="D89" s="4"/>
      <c r="E89" s="4"/>
      <c r="F89" s="5"/>
      <c r="G89" s="5"/>
      <c r="H89" s="5"/>
      <c r="I89" s="5"/>
      <c r="J89" s="8"/>
    </row>
    <row r="90" spans="1:10" x14ac:dyDescent="0.2">
      <c r="A90" s="2" t="s">
        <v>151</v>
      </c>
      <c r="B90" s="7" t="s">
        <v>152</v>
      </c>
      <c r="C90" s="2" t="s">
        <v>27</v>
      </c>
      <c r="D90" s="4">
        <v>40</v>
      </c>
      <c r="E90" s="4">
        <v>200</v>
      </c>
      <c r="F90" s="23">
        <f>F92/F93*100</f>
        <v>100</v>
      </c>
      <c r="G90" s="23">
        <f t="shared" ref="G90:I90" si="7">G92/G93*100</f>
        <v>100</v>
      </c>
      <c r="H90" s="23">
        <f t="shared" si="7"/>
        <v>100</v>
      </c>
      <c r="I90" s="23">
        <f t="shared" si="7"/>
        <v>100</v>
      </c>
      <c r="J90" s="6"/>
    </row>
    <row r="91" spans="1:10" x14ac:dyDescent="0.2">
      <c r="A91" s="2" t="s">
        <v>0</v>
      </c>
      <c r="B91" s="13" t="s">
        <v>18</v>
      </c>
      <c r="C91" s="2" t="s">
        <v>0</v>
      </c>
      <c r="D91" s="4"/>
      <c r="E91" s="4"/>
      <c r="F91" s="5"/>
      <c r="G91" s="5"/>
      <c r="H91" s="5"/>
      <c r="I91" s="5"/>
      <c r="J91" s="8"/>
    </row>
    <row r="92" spans="1:10" ht="22.5" x14ac:dyDescent="0.2">
      <c r="A92" s="2" t="s">
        <v>153</v>
      </c>
      <c r="B92" s="13" t="s">
        <v>154</v>
      </c>
      <c r="C92" s="2" t="s">
        <v>17</v>
      </c>
      <c r="D92" s="9">
        <v>2</v>
      </c>
      <c r="E92" s="9">
        <v>2</v>
      </c>
      <c r="F92" s="10">
        <v>1</v>
      </c>
      <c r="G92" s="11">
        <v>1</v>
      </c>
      <c r="H92" s="11">
        <v>1</v>
      </c>
      <c r="I92" s="10">
        <v>1</v>
      </c>
      <c r="J92" s="12"/>
    </row>
    <row r="93" spans="1:10" ht="33.75" x14ac:dyDescent="0.2">
      <c r="A93" s="2" t="s">
        <v>155</v>
      </c>
      <c r="B93" s="13" t="s">
        <v>156</v>
      </c>
      <c r="C93" s="2" t="s">
        <v>17</v>
      </c>
      <c r="D93" s="9">
        <v>5</v>
      </c>
      <c r="E93" s="9">
        <v>1</v>
      </c>
      <c r="F93" s="10">
        <v>1</v>
      </c>
      <c r="G93" s="11">
        <v>1</v>
      </c>
      <c r="H93" s="11">
        <v>1</v>
      </c>
      <c r="I93" s="10">
        <v>1</v>
      </c>
      <c r="J93" s="12"/>
    </row>
    <row r="94" spans="1:10" x14ac:dyDescent="0.2">
      <c r="A94" s="2" t="s">
        <v>157</v>
      </c>
      <c r="B94" s="7" t="s">
        <v>158</v>
      </c>
      <c r="C94" s="2" t="s">
        <v>27</v>
      </c>
      <c r="D94" s="4">
        <v>160</v>
      </c>
      <c r="E94" s="4">
        <v>114.285714</v>
      </c>
      <c r="F94" s="23">
        <f>F96/F97*100</f>
        <v>62.5</v>
      </c>
      <c r="G94" s="23">
        <f t="shared" ref="G94:I94" si="8">G96/G97*100</f>
        <v>62.5</v>
      </c>
      <c r="H94" s="23">
        <f t="shared" si="8"/>
        <v>62.5</v>
      </c>
      <c r="I94" s="23">
        <f t="shared" si="8"/>
        <v>62.5</v>
      </c>
      <c r="J94" s="6"/>
    </row>
    <row r="95" spans="1:10" x14ac:dyDescent="0.2">
      <c r="A95" s="2" t="s">
        <v>0</v>
      </c>
      <c r="B95" s="13" t="s">
        <v>18</v>
      </c>
      <c r="C95" s="2" t="s">
        <v>0</v>
      </c>
      <c r="D95" s="4"/>
      <c r="E95" s="4"/>
      <c r="F95" s="5"/>
      <c r="G95" s="5"/>
      <c r="H95" s="5"/>
      <c r="I95" s="5"/>
      <c r="J95" s="8"/>
    </row>
    <row r="96" spans="1:10" ht="22.5" x14ac:dyDescent="0.2">
      <c r="A96" s="2" t="s">
        <v>159</v>
      </c>
      <c r="B96" s="13" t="s">
        <v>160</v>
      </c>
      <c r="C96" s="2" t="s">
        <v>17</v>
      </c>
      <c r="D96" s="9">
        <v>8</v>
      </c>
      <c r="E96" s="9">
        <v>8</v>
      </c>
      <c r="F96" s="10">
        <v>5</v>
      </c>
      <c r="G96" s="11">
        <v>5</v>
      </c>
      <c r="H96" s="11">
        <v>5</v>
      </c>
      <c r="I96" s="10">
        <v>5</v>
      </c>
      <c r="J96" s="12"/>
    </row>
    <row r="97" spans="1:10" ht="22.5" x14ac:dyDescent="0.2">
      <c r="A97" s="2" t="s">
        <v>161</v>
      </c>
      <c r="B97" s="13" t="s">
        <v>162</v>
      </c>
      <c r="C97" s="2" t="s">
        <v>17</v>
      </c>
      <c r="D97" s="9">
        <v>5</v>
      </c>
      <c r="E97" s="9">
        <v>7</v>
      </c>
      <c r="F97" s="10">
        <v>8</v>
      </c>
      <c r="G97" s="11">
        <v>8</v>
      </c>
      <c r="H97" s="11">
        <v>8</v>
      </c>
      <c r="I97" s="10">
        <v>8</v>
      </c>
      <c r="J97" s="12"/>
    </row>
    <row r="98" spans="1:10" x14ac:dyDescent="0.2">
      <c r="A98" s="2" t="s">
        <v>163</v>
      </c>
      <c r="B98" s="7" t="s">
        <v>164</v>
      </c>
      <c r="C98" s="2" t="s">
        <v>27</v>
      </c>
      <c r="D98" s="4">
        <v>33.333333000000003</v>
      </c>
      <c r="E98" s="4">
        <v>66.666667000000004</v>
      </c>
      <c r="F98" s="23">
        <f>F100/F101*100</f>
        <v>66.666666666666657</v>
      </c>
      <c r="G98" s="23">
        <f t="shared" ref="G98:I98" si="9">G100/G101*100</f>
        <v>66.666666666666657</v>
      </c>
      <c r="H98" s="23">
        <f t="shared" si="9"/>
        <v>66.666666666666657</v>
      </c>
      <c r="I98" s="23">
        <f t="shared" si="9"/>
        <v>66.666666666666657</v>
      </c>
      <c r="J98" s="6"/>
    </row>
    <row r="99" spans="1:10" x14ac:dyDescent="0.2">
      <c r="A99" s="2" t="s">
        <v>0</v>
      </c>
      <c r="B99" s="13" t="s">
        <v>18</v>
      </c>
      <c r="C99" s="2" t="s">
        <v>0</v>
      </c>
      <c r="D99" s="4"/>
      <c r="E99" s="4"/>
      <c r="F99" s="5"/>
      <c r="G99" s="24"/>
      <c r="H99" s="24"/>
      <c r="I99" s="24"/>
      <c r="J99" s="8"/>
    </row>
    <row r="100" spans="1:10" ht="33.75" x14ac:dyDescent="0.2">
      <c r="A100" s="2" t="s">
        <v>165</v>
      </c>
      <c r="B100" s="13" t="s">
        <v>166</v>
      </c>
      <c r="C100" s="2" t="s">
        <v>17</v>
      </c>
      <c r="D100" s="9">
        <v>1</v>
      </c>
      <c r="E100" s="9">
        <v>2</v>
      </c>
      <c r="F100" s="10">
        <v>2</v>
      </c>
      <c r="G100" s="25">
        <v>2</v>
      </c>
      <c r="H100" s="25">
        <v>2</v>
      </c>
      <c r="I100" s="25">
        <v>2</v>
      </c>
      <c r="J100" s="12"/>
    </row>
    <row r="101" spans="1:10" ht="22.5" x14ac:dyDescent="0.2">
      <c r="A101" s="2" t="s">
        <v>167</v>
      </c>
      <c r="B101" s="13" t="s">
        <v>168</v>
      </c>
      <c r="C101" s="2" t="s">
        <v>17</v>
      </c>
      <c r="D101" s="9">
        <v>3</v>
      </c>
      <c r="E101" s="9">
        <v>3</v>
      </c>
      <c r="F101" s="10">
        <v>3</v>
      </c>
      <c r="G101" s="25">
        <v>3</v>
      </c>
      <c r="H101" s="25">
        <v>3</v>
      </c>
      <c r="I101" s="25">
        <v>3</v>
      </c>
      <c r="J101" s="12"/>
    </row>
    <row r="102" spans="1:10" ht="45" x14ac:dyDescent="0.2">
      <c r="A102" s="2" t="s">
        <v>169</v>
      </c>
      <c r="B102" s="3" t="s">
        <v>170</v>
      </c>
      <c r="C102" s="2" t="s">
        <v>27</v>
      </c>
      <c r="D102" s="4">
        <v>0</v>
      </c>
      <c r="E102" s="4">
        <v>0</v>
      </c>
      <c r="F102" s="23">
        <f>F104/F105*100</f>
        <v>0</v>
      </c>
      <c r="G102" s="23">
        <f t="shared" ref="G102:I102" si="10">G104/G105*100</f>
        <v>0</v>
      </c>
      <c r="H102" s="23">
        <f t="shared" si="10"/>
        <v>0</v>
      </c>
      <c r="I102" s="23">
        <f t="shared" si="10"/>
        <v>0</v>
      </c>
      <c r="J102" s="6"/>
    </row>
    <row r="103" spans="1:10" x14ac:dyDescent="0.2">
      <c r="A103" s="2" t="s">
        <v>0</v>
      </c>
      <c r="B103" s="7" t="s">
        <v>18</v>
      </c>
      <c r="C103" s="2" t="s">
        <v>0</v>
      </c>
      <c r="D103" s="4"/>
      <c r="E103" s="4"/>
      <c r="F103" s="5"/>
      <c r="G103" s="5"/>
      <c r="H103" s="5"/>
      <c r="I103" s="5"/>
      <c r="J103" s="8"/>
    </row>
    <row r="104" spans="1:10" ht="33.75" x14ac:dyDescent="0.2">
      <c r="A104" s="2" t="s">
        <v>171</v>
      </c>
      <c r="B104" s="7" t="s">
        <v>172</v>
      </c>
      <c r="C104" s="2" t="s">
        <v>17</v>
      </c>
      <c r="D104" s="9">
        <v>0</v>
      </c>
      <c r="E104" s="9">
        <v>0</v>
      </c>
      <c r="F104" s="10">
        <v>0</v>
      </c>
      <c r="G104" s="11">
        <v>0</v>
      </c>
      <c r="H104" s="11">
        <v>0</v>
      </c>
      <c r="I104" s="10">
        <v>0</v>
      </c>
      <c r="J104" s="12"/>
    </row>
    <row r="105" spans="1:10" ht="22.5" x14ac:dyDescent="0.2">
      <c r="A105" s="2" t="s">
        <v>173</v>
      </c>
      <c r="B105" s="7" t="s">
        <v>174</v>
      </c>
      <c r="C105" s="2" t="s">
        <v>17</v>
      </c>
      <c r="D105" s="9">
        <v>8</v>
      </c>
      <c r="E105" s="9">
        <v>8</v>
      </c>
      <c r="F105" s="10">
        <v>8</v>
      </c>
      <c r="G105" s="11">
        <v>8</v>
      </c>
      <c r="H105" s="11">
        <v>8</v>
      </c>
      <c r="I105" s="10">
        <v>8</v>
      </c>
      <c r="J105" s="12"/>
    </row>
    <row r="106" spans="1:10" ht="56.25" x14ac:dyDescent="0.2">
      <c r="A106" s="2" t="s">
        <v>175</v>
      </c>
      <c r="B106" s="3" t="s">
        <v>176</v>
      </c>
      <c r="C106" s="2" t="s">
        <v>27</v>
      </c>
      <c r="D106" s="4">
        <v>0</v>
      </c>
      <c r="E106" s="4">
        <v>0</v>
      </c>
      <c r="F106" s="23">
        <v>0</v>
      </c>
      <c r="G106" s="23">
        <v>0</v>
      </c>
      <c r="H106" s="23">
        <v>0</v>
      </c>
      <c r="I106" s="23">
        <v>0</v>
      </c>
      <c r="J106" s="6"/>
    </row>
    <row r="107" spans="1:10" x14ac:dyDescent="0.2">
      <c r="A107" s="2" t="s">
        <v>0</v>
      </c>
      <c r="B107" s="7" t="s">
        <v>18</v>
      </c>
      <c r="C107" s="2" t="s">
        <v>0</v>
      </c>
      <c r="D107" s="4"/>
      <c r="E107" s="4"/>
      <c r="F107" s="5"/>
      <c r="G107" s="5"/>
      <c r="H107" s="5"/>
      <c r="I107" s="5"/>
      <c r="J107" s="8"/>
    </row>
    <row r="108" spans="1:10" ht="33.75" x14ac:dyDescent="0.2">
      <c r="A108" s="2" t="s">
        <v>177</v>
      </c>
      <c r="B108" s="7" t="s">
        <v>178</v>
      </c>
      <c r="C108" s="2" t="s">
        <v>17</v>
      </c>
      <c r="D108" s="9">
        <v>0</v>
      </c>
      <c r="E108" s="9">
        <v>0</v>
      </c>
      <c r="F108" s="10">
        <v>0</v>
      </c>
      <c r="G108" s="25">
        <v>0</v>
      </c>
      <c r="H108" s="25">
        <v>0</v>
      </c>
      <c r="I108" s="25">
        <v>0</v>
      </c>
      <c r="J108" s="12"/>
    </row>
    <row r="109" spans="1:10" ht="22.5" x14ac:dyDescent="0.2">
      <c r="A109" s="2" t="s">
        <v>179</v>
      </c>
      <c r="B109" s="7" t="s">
        <v>180</v>
      </c>
      <c r="C109" s="2" t="s">
        <v>17</v>
      </c>
      <c r="D109" s="9">
        <v>0</v>
      </c>
      <c r="E109" s="9">
        <v>0</v>
      </c>
      <c r="F109" s="10">
        <v>0</v>
      </c>
      <c r="G109" s="25">
        <v>0</v>
      </c>
      <c r="H109" s="25">
        <v>0</v>
      </c>
      <c r="I109" s="25">
        <v>0</v>
      </c>
      <c r="J109" s="12"/>
    </row>
    <row r="110" spans="1:10" x14ac:dyDescent="0.2">
      <c r="A110" s="33" t="s">
        <v>181</v>
      </c>
      <c r="B110" s="34" t="s">
        <v>181</v>
      </c>
      <c r="C110" s="34" t="s">
        <v>0</v>
      </c>
      <c r="D110" s="34"/>
      <c r="E110" s="34"/>
      <c r="F110" s="34"/>
      <c r="G110" s="34"/>
      <c r="H110" s="34"/>
      <c r="I110" s="34"/>
      <c r="J110" s="34"/>
    </row>
    <row r="111" spans="1:10" ht="22.5" x14ac:dyDescent="0.2">
      <c r="A111" s="2" t="s">
        <v>182</v>
      </c>
      <c r="B111" s="3" t="s">
        <v>183</v>
      </c>
      <c r="C111" s="2" t="s">
        <v>27</v>
      </c>
      <c r="D111" s="4">
        <v>31.374040000000001</v>
      </c>
      <c r="E111" s="23">
        <v>37.105187000000001</v>
      </c>
      <c r="F111" s="23">
        <f>F113/F114*100</f>
        <v>39.441109501138484</v>
      </c>
      <c r="G111" s="23">
        <f t="shared" ref="G111:I111" si="11">G113/G114*100</f>
        <v>41.781656682503616</v>
      </c>
      <c r="H111" s="23">
        <f t="shared" si="11"/>
        <v>44.886621315192741</v>
      </c>
      <c r="I111" s="23">
        <f t="shared" si="11"/>
        <v>46.336144826167455</v>
      </c>
      <c r="J111" s="6"/>
    </row>
    <row r="112" spans="1:10" x14ac:dyDescent="0.2">
      <c r="A112" s="2" t="s">
        <v>0</v>
      </c>
      <c r="B112" s="7" t="s">
        <v>18</v>
      </c>
      <c r="C112" s="2" t="s">
        <v>0</v>
      </c>
      <c r="D112" s="4"/>
      <c r="E112" s="4"/>
      <c r="F112" s="5"/>
      <c r="G112" s="5"/>
      <c r="H112" s="5"/>
      <c r="I112" s="5"/>
      <c r="J112" s="8"/>
    </row>
    <row r="113" spans="1:10" ht="22.5" x14ac:dyDescent="0.2">
      <c r="A113" s="2" t="s">
        <v>184</v>
      </c>
      <c r="B113" s="7" t="s">
        <v>185</v>
      </c>
      <c r="C113" s="2" t="s">
        <v>30</v>
      </c>
      <c r="D113" s="9">
        <v>29293</v>
      </c>
      <c r="E113" s="9">
        <v>34644</v>
      </c>
      <c r="F113" s="10">
        <v>38108</v>
      </c>
      <c r="G113" s="11">
        <v>40453</v>
      </c>
      <c r="H113" s="11">
        <v>43549</v>
      </c>
      <c r="I113" s="10">
        <v>45048</v>
      </c>
      <c r="J113" s="12"/>
    </row>
    <row r="114" spans="1:10" ht="45" x14ac:dyDescent="0.2">
      <c r="A114" s="2" t="s">
        <v>186</v>
      </c>
      <c r="B114" s="7" t="s">
        <v>187</v>
      </c>
      <c r="C114" s="2" t="s">
        <v>30</v>
      </c>
      <c r="D114" s="15">
        <v>93367</v>
      </c>
      <c r="E114" s="15">
        <v>93367</v>
      </c>
      <c r="F114" s="14">
        <v>96620</v>
      </c>
      <c r="G114" s="26">
        <v>96820</v>
      </c>
      <c r="H114" s="26">
        <v>97020</v>
      </c>
      <c r="I114" s="26">
        <v>97220</v>
      </c>
      <c r="J114" s="6"/>
    </row>
    <row r="115" spans="1:10" ht="33.75" x14ac:dyDescent="0.2">
      <c r="A115" s="2" t="s">
        <v>188</v>
      </c>
      <c r="B115" s="3" t="s">
        <v>189</v>
      </c>
      <c r="C115" s="2" t="s">
        <v>27</v>
      </c>
      <c r="D115" s="4">
        <v>57.370992999999999</v>
      </c>
      <c r="E115" s="4">
        <v>64.094157999999993</v>
      </c>
      <c r="F115" s="23">
        <f>F117/F118*100</f>
        <v>64.355356385877798</v>
      </c>
      <c r="G115" s="23">
        <f t="shared" ref="G115:I115" si="12">G117/G118*100</f>
        <v>66.080780111960507</v>
      </c>
      <c r="H115" s="23">
        <f t="shared" si="12"/>
        <v>67.564171602943816</v>
      </c>
      <c r="I115" s="23">
        <f t="shared" si="12"/>
        <v>69.957770772616428</v>
      </c>
      <c r="J115" s="6"/>
    </row>
    <row r="116" spans="1:10" x14ac:dyDescent="0.2">
      <c r="A116" s="2" t="s">
        <v>0</v>
      </c>
      <c r="B116" s="7" t="s">
        <v>18</v>
      </c>
      <c r="C116" s="2" t="s">
        <v>0</v>
      </c>
      <c r="D116" s="4"/>
      <c r="E116" s="4"/>
      <c r="F116" s="5"/>
      <c r="G116" s="5"/>
      <c r="H116" s="5"/>
      <c r="I116" s="5"/>
      <c r="J116" s="8"/>
    </row>
    <row r="117" spans="1:10" ht="22.5" x14ac:dyDescent="0.2">
      <c r="A117" s="2" t="s">
        <v>190</v>
      </c>
      <c r="B117" s="7" t="s">
        <v>191</v>
      </c>
      <c r="C117" s="2" t="s">
        <v>30</v>
      </c>
      <c r="D117" s="4">
        <v>9628</v>
      </c>
      <c r="E117" s="4">
        <v>9775</v>
      </c>
      <c r="F117" s="14">
        <v>10627</v>
      </c>
      <c r="G117" s="24">
        <v>10978</v>
      </c>
      <c r="H117" s="24">
        <v>11292</v>
      </c>
      <c r="I117" s="26">
        <v>11762</v>
      </c>
      <c r="J117" s="6"/>
    </row>
    <row r="118" spans="1:10" ht="45" x14ac:dyDescent="0.2">
      <c r="A118" s="2" t="s">
        <v>192</v>
      </c>
      <c r="B118" s="7" t="s">
        <v>193</v>
      </c>
      <c r="C118" s="2" t="s">
        <v>30</v>
      </c>
      <c r="D118" s="4">
        <v>16782</v>
      </c>
      <c r="E118" s="4">
        <v>15251</v>
      </c>
      <c r="F118" s="14">
        <v>16513</v>
      </c>
      <c r="G118" s="24">
        <v>16613</v>
      </c>
      <c r="H118" s="24">
        <v>16713</v>
      </c>
      <c r="I118" s="26">
        <v>16813</v>
      </c>
      <c r="J118" s="6"/>
    </row>
    <row r="119" spans="1:10" x14ac:dyDescent="0.2">
      <c r="A119" s="33" t="s">
        <v>194</v>
      </c>
      <c r="B119" s="34" t="s">
        <v>194</v>
      </c>
      <c r="C119" s="34" t="s">
        <v>0</v>
      </c>
      <c r="D119" s="34"/>
      <c r="E119" s="34"/>
      <c r="F119" s="34"/>
      <c r="G119" s="34"/>
      <c r="H119" s="34"/>
      <c r="I119" s="34"/>
      <c r="J119" s="34"/>
    </row>
    <row r="120" spans="1:10" ht="22.5" x14ac:dyDescent="0.2">
      <c r="A120" s="2" t="s">
        <v>195</v>
      </c>
      <c r="B120" s="3" t="s">
        <v>196</v>
      </c>
      <c r="C120" s="2" t="s">
        <v>197</v>
      </c>
      <c r="D120" s="4">
        <v>29.923292</v>
      </c>
      <c r="E120" s="4">
        <v>30.246967000000001</v>
      </c>
      <c r="F120" s="23">
        <f>F122/F123*1000</f>
        <v>30.879836952965043</v>
      </c>
      <c r="G120" s="23">
        <f>G122/G123*1000</f>
        <v>31.300996653236588</v>
      </c>
      <c r="H120" s="23">
        <f>H122/H123*1000</f>
        <v>31.792512026772641</v>
      </c>
      <c r="I120" s="23">
        <f>I122/I123*1000</f>
        <v>31.911934902164845</v>
      </c>
      <c r="J120" s="6"/>
    </row>
    <row r="121" spans="1:10" x14ac:dyDescent="0.2">
      <c r="A121" s="2" t="s">
        <v>0</v>
      </c>
      <c r="B121" s="7" t="s">
        <v>18</v>
      </c>
      <c r="C121" s="2" t="s">
        <v>0</v>
      </c>
      <c r="D121" s="4"/>
      <c r="E121" s="4"/>
      <c r="F121" s="5"/>
      <c r="G121" s="5"/>
      <c r="H121" s="5"/>
      <c r="I121" s="5"/>
      <c r="J121" s="8"/>
    </row>
    <row r="122" spans="1:10" ht="22.5" x14ac:dyDescent="0.2">
      <c r="A122" s="2" t="s">
        <v>198</v>
      </c>
      <c r="B122" s="7" t="s">
        <v>199</v>
      </c>
      <c r="C122" s="2" t="s">
        <v>200</v>
      </c>
      <c r="D122" s="9">
        <v>2992</v>
      </c>
      <c r="E122" s="9">
        <v>3139</v>
      </c>
      <c r="F122" s="10">
        <v>3303</v>
      </c>
      <c r="G122" s="11">
        <v>3395</v>
      </c>
      <c r="H122" s="11">
        <v>3496</v>
      </c>
      <c r="I122" s="10">
        <v>3557</v>
      </c>
      <c r="J122" s="12"/>
    </row>
    <row r="123" spans="1:10" x14ac:dyDescent="0.2">
      <c r="A123" s="2" t="s">
        <v>201</v>
      </c>
      <c r="B123" s="7" t="s">
        <v>202</v>
      </c>
      <c r="C123" s="2" t="s">
        <v>30</v>
      </c>
      <c r="D123" s="9">
        <v>99989</v>
      </c>
      <c r="E123" s="9">
        <v>103779</v>
      </c>
      <c r="F123" s="10">
        <v>106963</v>
      </c>
      <c r="G123" s="11">
        <v>108463</v>
      </c>
      <c r="H123" s="11">
        <v>109963</v>
      </c>
      <c r="I123" s="10">
        <v>111463</v>
      </c>
      <c r="J123" s="12"/>
    </row>
    <row r="124" spans="1:10" x14ac:dyDescent="0.2">
      <c r="A124" s="2" t="s">
        <v>0</v>
      </c>
      <c r="B124" s="7" t="s">
        <v>203</v>
      </c>
      <c r="C124" s="2" t="s">
        <v>0</v>
      </c>
      <c r="D124" s="4"/>
      <c r="E124" s="4"/>
      <c r="F124" s="5"/>
      <c r="G124" s="5"/>
      <c r="H124" s="5"/>
      <c r="I124" s="5"/>
      <c r="J124" s="8"/>
    </row>
    <row r="125" spans="1:10" ht="33.75" x14ac:dyDescent="0.2">
      <c r="A125" s="2" t="s">
        <v>204</v>
      </c>
      <c r="B125" s="7" t="s">
        <v>205</v>
      </c>
      <c r="C125" s="2" t="s">
        <v>197</v>
      </c>
      <c r="D125" s="4">
        <v>2.2871519999999999</v>
      </c>
      <c r="E125" s="4">
        <v>1.4077029999999999</v>
      </c>
      <c r="F125" s="23">
        <f>F127/F123*1000</f>
        <v>1.5289399138019688</v>
      </c>
      <c r="G125" s="23">
        <f t="shared" ref="G125:I125" si="13">G127/G123*1000</f>
        <v>0.85070484865806772</v>
      </c>
      <c r="H125" s="23">
        <f t="shared" si="13"/>
        <v>0.91621727308276413</v>
      </c>
      <c r="I125" s="23">
        <f t="shared" si="13"/>
        <v>0.54834339646340036</v>
      </c>
      <c r="J125" s="6"/>
    </row>
    <row r="126" spans="1:10" x14ac:dyDescent="0.2">
      <c r="A126" s="2" t="s">
        <v>0</v>
      </c>
      <c r="B126" s="13" t="s">
        <v>18</v>
      </c>
      <c r="C126" s="2" t="s">
        <v>0</v>
      </c>
      <c r="D126" s="4"/>
      <c r="E126" s="4"/>
      <c r="F126" s="5"/>
      <c r="G126" s="5"/>
      <c r="H126" s="5"/>
      <c r="I126" s="5"/>
      <c r="J126" s="8"/>
    </row>
    <row r="127" spans="1:10" ht="33.75" x14ac:dyDescent="0.2">
      <c r="A127" s="2" t="s">
        <v>206</v>
      </c>
      <c r="B127" s="13" t="s">
        <v>207</v>
      </c>
      <c r="C127" s="2" t="s">
        <v>200</v>
      </c>
      <c r="D127" s="4">
        <v>228.69</v>
      </c>
      <c r="E127" s="4">
        <v>146.09</v>
      </c>
      <c r="F127" s="14">
        <v>163.54</v>
      </c>
      <c r="G127" s="5">
        <v>92.27</v>
      </c>
      <c r="H127" s="5">
        <v>100.75</v>
      </c>
      <c r="I127" s="14">
        <v>61.12</v>
      </c>
      <c r="J127" s="6"/>
    </row>
    <row r="128" spans="1:10" ht="84" x14ac:dyDescent="0.2">
      <c r="A128" s="2" t="s">
        <v>208</v>
      </c>
      <c r="B128" s="3" t="s">
        <v>209</v>
      </c>
      <c r="C128" s="2" t="s">
        <v>51</v>
      </c>
      <c r="D128" s="4">
        <v>0.32855922200000004</v>
      </c>
      <c r="E128" s="4">
        <v>4.7112402300000002E-2</v>
      </c>
      <c r="F128" s="38" t="s">
        <v>380</v>
      </c>
      <c r="G128" s="38">
        <v>0.41</v>
      </c>
      <c r="H128" s="38">
        <v>0.54</v>
      </c>
      <c r="I128" s="38">
        <v>0.72</v>
      </c>
      <c r="J128" s="40" t="s">
        <v>381</v>
      </c>
    </row>
    <row r="129" spans="1:10" x14ac:dyDescent="0.2">
      <c r="A129" s="2" t="s">
        <v>0</v>
      </c>
      <c r="B129" s="7" t="s">
        <v>18</v>
      </c>
      <c r="C129" s="2" t="s">
        <v>0</v>
      </c>
      <c r="D129" s="4"/>
      <c r="E129" s="4"/>
      <c r="F129" s="5"/>
      <c r="G129" s="5"/>
      <c r="H129" s="5"/>
      <c r="I129" s="5"/>
      <c r="J129" s="8"/>
    </row>
    <row r="130" spans="1:10" ht="84" x14ac:dyDescent="0.2">
      <c r="A130" s="2" t="s">
        <v>210</v>
      </c>
      <c r="B130" s="7" t="s">
        <v>211</v>
      </c>
      <c r="C130" s="2" t="s">
        <v>51</v>
      </c>
      <c r="D130" s="4">
        <v>2.0100000000000002</v>
      </c>
      <c r="E130" s="4">
        <v>0.48000000000000004</v>
      </c>
      <c r="F130" s="14">
        <v>0.21</v>
      </c>
      <c r="G130" s="5">
        <v>4.42</v>
      </c>
      <c r="H130" s="5">
        <v>6</v>
      </c>
      <c r="I130" s="14">
        <v>8</v>
      </c>
      <c r="J130" s="40" t="s">
        <v>381</v>
      </c>
    </row>
    <row r="131" spans="1:10" ht="67.5" x14ac:dyDescent="0.2">
      <c r="A131" s="2" t="s">
        <v>212</v>
      </c>
      <c r="B131" s="7" t="s">
        <v>213</v>
      </c>
      <c r="C131" s="2" t="s">
        <v>51</v>
      </c>
      <c r="D131" s="4">
        <v>0</v>
      </c>
      <c r="E131" s="4">
        <v>0</v>
      </c>
      <c r="F131" s="14">
        <v>0.43</v>
      </c>
      <c r="G131" s="5">
        <v>1</v>
      </c>
      <c r="H131" s="5">
        <v>2</v>
      </c>
      <c r="I131" s="14">
        <v>3.15</v>
      </c>
      <c r="J131" s="40" t="s">
        <v>382</v>
      </c>
    </row>
    <row r="132" spans="1:10" ht="67.5" x14ac:dyDescent="0.2">
      <c r="A132" s="2" t="s">
        <v>214</v>
      </c>
      <c r="B132" s="7" t="s">
        <v>215</v>
      </c>
      <c r="C132" s="2" t="s">
        <v>51</v>
      </c>
      <c r="D132" s="4">
        <v>0.27</v>
      </c>
      <c r="E132" s="4">
        <v>0</v>
      </c>
      <c r="F132" s="14">
        <v>17.84</v>
      </c>
      <c r="G132" s="5">
        <v>0</v>
      </c>
      <c r="H132" s="5">
        <v>0</v>
      </c>
      <c r="I132" s="14">
        <v>0</v>
      </c>
      <c r="J132" s="40" t="s">
        <v>383</v>
      </c>
    </row>
    <row r="133" spans="1:10" x14ac:dyDescent="0.2">
      <c r="A133" s="2" t="s">
        <v>0</v>
      </c>
      <c r="B133" s="7" t="s">
        <v>203</v>
      </c>
      <c r="C133" s="2" t="s">
        <v>0</v>
      </c>
      <c r="D133" s="4"/>
      <c r="E133" s="4"/>
      <c r="F133" s="5"/>
      <c r="G133" s="5"/>
      <c r="H133" s="5"/>
      <c r="I133" s="5"/>
      <c r="J133" s="8"/>
    </row>
    <row r="134" spans="1:10" ht="63" x14ac:dyDescent="0.2">
      <c r="A134" s="2" t="s">
        <v>216</v>
      </c>
      <c r="B134" s="7" t="s">
        <v>217</v>
      </c>
      <c r="C134" s="2" t="s">
        <v>51</v>
      </c>
      <c r="D134" s="4">
        <v>9.6635065300000003E-2</v>
      </c>
      <c r="E134" s="4">
        <v>0</v>
      </c>
      <c r="F134" s="5">
        <v>0</v>
      </c>
      <c r="G134" s="5">
        <v>0</v>
      </c>
      <c r="H134" s="5">
        <v>0</v>
      </c>
      <c r="I134" s="5">
        <v>0</v>
      </c>
      <c r="J134" s="40" t="s">
        <v>384</v>
      </c>
    </row>
    <row r="135" spans="1:10" ht="22.5" x14ac:dyDescent="0.2">
      <c r="A135" s="2" t="s">
        <v>218</v>
      </c>
      <c r="B135" s="7" t="s">
        <v>219</v>
      </c>
      <c r="C135" s="2" t="s">
        <v>51</v>
      </c>
      <c r="D135" s="4">
        <v>0.95000000000000007</v>
      </c>
      <c r="E135" s="4">
        <v>0</v>
      </c>
      <c r="F135" s="24">
        <v>0</v>
      </c>
      <c r="G135" s="24">
        <v>0</v>
      </c>
      <c r="H135" s="24">
        <v>0</v>
      </c>
      <c r="I135" s="24">
        <v>0</v>
      </c>
      <c r="J135" s="6"/>
    </row>
    <row r="136" spans="1:10" x14ac:dyDescent="0.2">
      <c r="A136" s="2" t="s">
        <v>0</v>
      </c>
      <c r="B136" s="13" t="s">
        <v>18</v>
      </c>
      <c r="C136" s="2" t="s">
        <v>0</v>
      </c>
      <c r="D136" s="4"/>
      <c r="E136" s="4"/>
      <c r="F136" s="5"/>
      <c r="G136" s="5"/>
      <c r="H136" s="5"/>
      <c r="I136" s="5"/>
      <c r="J136" s="8"/>
    </row>
    <row r="137" spans="1:10" ht="63" x14ac:dyDescent="0.2">
      <c r="A137" s="2" t="s">
        <v>220</v>
      </c>
      <c r="B137" s="13" t="s">
        <v>221</v>
      </c>
      <c r="C137" s="2" t="s">
        <v>51</v>
      </c>
      <c r="D137" s="4">
        <v>0.95000000000000007</v>
      </c>
      <c r="E137" s="4">
        <v>0</v>
      </c>
      <c r="F137" s="24">
        <v>0</v>
      </c>
      <c r="G137" s="24">
        <v>0</v>
      </c>
      <c r="H137" s="24">
        <v>0</v>
      </c>
      <c r="I137" s="24">
        <v>0</v>
      </c>
      <c r="J137" s="40" t="s">
        <v>385</v>
      </c>
    </row>
    <row r="138" spans="1:10" ht="73.5" x14ac:dyDescent="0.2">
      <c r="A138" s="2" t="s">
        <v>222</v>
      </c>
      <c r="B138" s="13" t="s">
        <v>223</v>
      </c>
      <c r="C138" s="2" t="s">
        <v>51</v>
      </c>
      <c r="D138" s="4">
        <v>0</v>
      </c>
      <c r="E138" s="4">
        <v>0</v>
      </c>
      <c r="F138" s="24">
        <v>0</v>
      </c>
      <c r="G138" s="24">
        <v>0</v>
      </c>
      <c r="H138" s="24">
        <v>0</v>
      </c>
      <c r="I138" s="24">
        <v>0</v>
      </c>
      <c r="J138" s="40" t="s">
        <v>386</v>
      </c>
    </row>
    <row r="139" spans="1:10" ht="63" x14ac:dyDescent="0.2">
      <c r="A139" s="2" t="s">
        <v>224</v>
      </c>
      <c r="B139" s="13" t="s">
        <v>225</v>
      </c>
      <c r="C139" s="2" t="s">
        <v>51</v>
      </c>
      <c r="D139" s="4">
        <v>0</v>
      </c>
      <c r="E139" s="4">
        <v>0</v>
      </c>
      <c r="F139" s="24">
        <v>0</v>
      </c>
      <c r="G139" s="24">
        <v>0</v>
      </c>
      <c r="H139" s="24">
        <v>0</v>
      </c>
      <c r="I139" s="24">
        <v>0</v>
      </c>
      <c r="J139" s="40" t="s">
        <v>387</v>
      </c>
    </row>
    <row r="140" spans="1:10" ht="52.5" x14ac:dyDescent="0.2">
      <c r="A140" s="2" t="s">
        <v>226</v>
      </c>
      <c r="B140" s="7" t="s">
        <v>227</v>
      </c>
      <c r="C140" s="2" t="s">
        <v>51</v>
      </c>
      <c r="D140" s="4">
        <v>0</v>
      </c>
      <c r="E140" s="4">
        <v>0</v>
      </c>
      <c r="F140" s="5">
        <v>17.84</v>
      </c>
      <c r="G140" s="5">
        <v>0</v>
      </c>
      <c r="H140" s="5">
        <v>0</v>
      </c>
      <c r="I140" s="5">
        <v>0</v>
      </c>
      <c r="J140" s="40" t="s">
        <v>388</v>
      </c>
    </row>
    <row r="141" spans="1:10" x14ac:dyDescent="0.2">
      <c r="A141" s="2" t="s">
        <v>0</v>
      </c>
      <c r="B141" s="13" t="s">
        <v>18</v>
      </c>
      <c r="C141" s="2" t="s">
        <v>0</v>
      </c>
      <c r="D141" s="4"/>
      <c r="E141" s="4"/>
      <c r="F141" s="5"/>
      <c r="G141" s="5"/>
      <c r="H141" s="5"/>
      <c r="I141" s="5"/>
      <c r="J141" s="8"/>
    </row>
    <row r="142" spans="1:10" ht="52.5" x14ac:dyDescent="0.2">
      <c r="A142" s="2" t="s">
        <v>228</v>
      </c>
      <c r="B142" s="13" t="s">
        <v>229</v>
      </c>
      <c r="C142" s="2" t="s">
        <v>51</v>
      </c>
      <c r="D142" s="4">
        <v>0</v>
      </c>
      <c r="E142" s="4">
        <v>0</v>
      </c>
      <c r="F142" s="24">
        <v>17.84</v>
      </c>
      <c r="G142" s="24">
        <v>0</v>
      </c>
      <c r="H142" s="24">
        <v>0</v>
      </c>
      <c r="I142" s="24">
        <v>0</v>
      </c>
      <c r="J142" s="40" t="s">
        <v>389</v>
      </c>
    </row>
    <row r="143" spans="1:10" ht="73.5" x14ac:dyDescent="0.2">
      <c r="A143" s="2" t="s">
        <v>230</v>
      </c>
      <c r="B143" s="13" t="s">
        <v>231</v>
      </c>
      <c r="C143" s="2" t="s">
        <v>51</v>
      </c>
      <c r="D143" s="4">
        <v>0</v>
      </c>
      <c r="E143" s="4">
        <v>0</v>
      </c>
      <c r="F143" s="14">
        <v>0</v>
      </c>
      <c r="G143" s="5">
        <v>0</v>
      </c>
      <c r="H143" s="5">
        <v>0</v>
      </c>
      <c r="I143" s="14">
        <v>0</v>
      </c>
      <c r="J143" s="40" t="s">
        <v>386</v>
      </c>
    </row>
    <row r="144" spans="1:10" ht="84" x14ac:dyDescent="0.2">
      <c r="A144" s="2" t="s">
        <v>232</v>
      </c>
      <c r="B144" s="13" t="s">
        <v>233</v>
      </c>
      <c r="C144" s="2" t="s">
        <v>51</v>
      </c>
      <c r="D144" s="4">
        <v>0</v>
      </c>
      <c r="E144" s="4">
        <v>0</v>
      </c>
      <c r="F144" s="14">
        <v>0</v>
      </c>
      <c r="G144" s="5">
        <v>0</v>
      </c>
      <c r="H144" s="5">
        <v>0</v>
      </c>
      <c r="I144" s="14">
        <v>0</v>
      </c>
      <c r="J144" s="40" t="s">
        <v>390</v>
      </c>
    </row>
    <row r="145" spans="1:10" ht="67.5" x14ac:dyDescent="0.2">
      <c r="A145" s="2" t="s">
        <v>234</v>
      </c>
      <c r="B145" s="3" t="s">
        <v>235</v>
      </c>
      <c r="C145" s="2" t="s">
        <v>0</v>
      </c>
      <c r="D145" s="4"/>
      <c r="E145" s="4"/>
      <c r="F145" s="5"/>
      <c r="G145" s="5"/>
      <c r="H145" s="5"/>
      <c r="I145" s="5"/>
      <c r="J145" s="8"/>
    </row>
    <row r="146" spans="1:10" ht="22.5" x14ac:dyDescent="0.2">
      <c r="A146" s="2" t="s">
        <v>236</v>
      </c>
      <c r="B146" s="7" t="s">
        <v>237</v>
      </c>
      <c r="C146" s="2" t="s">
        <v>197</v>
      </c>
      <c r="D146" s="9">
        <v>0</v>
      </c>
      <c r="E146" s="9">
        <v>0</v>
      </c>
      <c r="F146" s="10">
        <v>0</v>
      </c>
      <c r="G146" s="11">
        <v>0</v>
      </c>
      <c r="H146" s="11">
        <v>0</v>
      </c>
      <c r="I146" s="10">
        <v>0</v>
      </c>
      <c r="J146" s="12"/>
    </row>
    <row r="147" spans="1:10" ht="22.5" x14ac:dyDescent="0.2">
      <c r="A147" s="2" t="s">
        <v>238</v>
      </c>
      <c r="B147" s="7" t="s">
        <v>239</v>
      </c>
      <c r="C147" s="2" t="s">
        <v>197</v>
      </c>
      <c r="D147" s="9">
        <v>0</v>
      </c>
      <c r="E147" s="9">
        <v>0</v>
      </c>
      <c r="F147" s="10">
        <v>0</v>
      </c>
      <c r="G147" s="11">
        <v>0</v>
      </c>
      <c r="H147" s="11">
        <v>0</v>
      </c>
      <c r="I147" s="10">
        <v>0</v>
      </c>
      <c r="J147" s="12"/>
    </row>
    <row r="148" spans="1:10" x14ac:dyDescent="0.2">
      <c r="A148" s="33" t="s">
        <v>240</v>
      </c>
      <c r="B148" s="34" t="s">
        <v>240</v>
      </c>
      <c r="C148" s="34" t="s">
        <v>0</v>
      </c>
      <c r="D148" s="34"/>
      <c r="E148" s="34"/>
      <c r="F148" s="34"/>
      <c r="G148" s="34"/>
      <c r="H148" s="34"/>
      <c r="I148" s="34"/>
      <c r="J148" s="34"/>
    </row>
    <row r="149" spans="1:10" ht="67.5" x14ac:dyDescent="0.2">
      <c r="A149" s="2" t="s">
        <v>241</v>
      </c>
      <c r="B149" s="3" t="s">
        <v>242</v>
      </c>
      <c r="C149" s="2" t="s">
        <v>27</v>
      </c>
      <c r="D149" s="4">
        <v>100</v>
      </c>
      <c r="E149" s="4">
        <v>100</v>
      </c>
      <c r="F149" s="23">
        <f>F151/F152*100</f>
        <v>100</v>
      </c>
      <c r="G149" s="23">
        <f t="shared" ref="G149:I149" si="14">G151/G152*100</f>
        <v>100</v>
      </c>
      <c r="H149" s="23">
        <f t="shared" si="14"/>
        <v>100</v>
      </c>
      <c r="I149" s="23">
        <f t="shared" si="14"/>
        <v>100</v>
      </c>
      <c r="J149" s="6"/>
    </row>
    <row r="150" spans="1:10" x14ac:dyDescent="0.2">
      <c r="A150" s="2" t="s">
        <v>0</v>
      </c>
      <c r="B150" s="7" t="s">
        <v>18</v>
      </c>
      <c r="C150" s="2" t="s">
        <v>0</v>
      </c>
      <c r="D150" s="4"/>
      <c r="E150" s="4"/>
      <c r="F150" s="5"/>
      <c r="G150" s="5"/>
      <c r="H150" s="5"/>
      <c r="I150" s="5"/>
      <c r="J150" s="8"/>
    </row>
    <row r="151" spans="1:10" ht="33.75" x14ac:dyDescent="0.2">
      <c r="A151" s="2" t="s">
        <v>243</v>
      </c>
      <c r="B151" s="7" t="s">
        <v>244</v>
      </c>
      <c r="C151" s="2" t="s">
        <v>17</v>
      </c>
      <c r="D151" s="4">
        <v>365</v>
      </c>
      <c r="E151" s="4">
        <v>369</v>
      </c>
      <c r="F151" s="14">
        <v>374</v>
      </c>
      <c r="G151" s="5">
        <v>380</v>
      </c>
      <c r="H151" s="5">
        <v>383</v>
      </c>
      <c r="I151" s="14">
        <v>384</v>
      </c>
      <c r="J151" s="6"/>
    </row>
    <row r="152" spans="1:10" ht="33.75" x14ac:dyDescent="0.2">
      <c r="A152" s="2" t="s">
        <v>245</v>
      </c>
      <c r="B152" s="7" t="s">
        <v>246</v>
      </c>
      <c r="C152" s="2" t="s">
        <v>17</v>
      </c>
      <c r="D152" s="4">
        <v>365</v>
      </c>
      <c r="E152" s="4">
        <v>369</v>
      </c>
      <c r="F152" s="26">
        <v>374</v>
      </c>
      <c r="G152" s="24">
        <v>380</v>
      </c>
      <c r="H152" s="24">
        <v>383</v>
      </c>
      <c r="I152" s="26">
        <v>384</v>
      </c>
      <c r="J152" s="6"/>
    </row>
    <row r="153" spans="1:10" ht="146.25" x14ac:dyDescent="0.2">
      <c r="A153" s="2" t="s">
        <v>247</v>
      </c>
      <c r="B153" s="3" t="s">
        <v>248</v>
      </c>
      <c r="C153" s="2" t="s">
        <v>27</v>
      </c>
      <c r="D153" s="4">
        <v>100</v>
      </c>
      <c r="E153" s="4">
        <v>100</v>
      </c>
      <c r="F153" s="23">
        <f>F155/F156*100</f>
        <v>100</v>
      </c>
      <c r="G153" s="23">
        <f t="shared" ref="G153:I153" si="15">G155/G156*100</f>
        <v>100</v>
      </c>
      <c r="H153" s="23">
        <f t="shared" si="15"/>
        <v>100</v>
      </c>
      <c r="I153" s="23">
        <f t="shared" si="15"/>
        <v>100</v>
      </c>
      <c r="J153" s="6"/>
    </row>
    <row r="154" spans="1:10" x14ac:dyDescent="0.2">
      <c r="A154" s="2" t="s">
        <v>0</v>
      </c>
      <c r="B154" s="7" t="s">
        <v>18</v>
      </c>
      <c r="C154" s="2" t="s">
        <v>0</v>
      </c>
      <c r="D154" s="4"/>
      <c r="E154" s="4"/>
      <c r="F154" s="5"/>
      <c r="G154" s="5"/>
      <c r="H154" s="5"/>
      <c r="I154" s="5"/>
      <c r="J154" s="8"/>
    </row>
    <row r="155" spans="1:10" ht="123.75" x14ac:dyDescent="0.2">
      <c r="A155" s="2" t="s">
        <v>249</v>
      </c>
      <c r="B155" s="7" t="s">
        <v>250</v>
      </c>
      <c r="C155" s="2" t="s">
        <v>17</v>
      </c>
      <c r="D155" s="9">
        <v>2</v>
      </c>
      <c r="E155" s="9">
        <v>2</v>
      </c>
      <c r="F155" s="10">
        <v>2</v>
      </c>
      <c r="G155" s="25">
        <v>2</v>
      </c>
      <c r="H155" s="25">
        <v>2</v>
      </c>
      <c r="I155" s="25">
        <v>2</v>
      </c>
      <c r="J155" s="12"/>
    </row>
    <row r="156" spans="1:10" ht="45" x14ac:dyDescent="0.2">
      <c r="A156" s="2" t="s">
        <v>251</v>
      </c>
      <c r="B156" s="7" t="s">
        <v>252</v>
      </c>
      <c r="C156" s="2" t="s">
        <v>17</v>
      </c>
      <c r="D156" s="9">
        <v>2</v>
      </c>
      <c r="E156" s="9">
        <v>2</v>
      </c>
      <c r="F156" s="10">
        <v>2</v>
      </c>
      <c r="G156" s="25">
        <v>2</v>
      </c>
      <c r="H156" s="25">
        <v>2</v>
      </c>
      <c r="I156" s="25">
        <v>2</v>
      </c>
      <c r="J156" s="12"/>
    </row>
    <row r="157" spans="1:10" ht="33.75" x14ac:dyDescent="0.2">
      <c r="A157" s="2" t="s">
        <v>253</v>
      </c>
      <c r="B157" s="3" t="s">
        <v>254</v>
      </c>
      <c r="C157" s="2" t="s">
        <v>27</v>
      </c>
      <c r="D157" s="4">
        <v>83.835616000000002</v>
      </c>
      <c r="E157" s="4">
        <v>98.102981</v>
      </c>
      <c r="F157" s="23">
        <f>F159/F160*100</f>
        <v>85.828877005347593</v>
      </c>
      <c r="G157" s="23">
        <f t="shared" ref="G157:I157" si="16">G159/G160*100</f>
        <v>87.10526315789474</v>
      </c>
      <c r="H157" s="23">
        <f t="shared" si="16"/>
        <v>91.383812010443862</v>
      </c>
      <c r="I157" s="23">
        <f t="shared" si="16"/>
        <v>96.354166666666657</v>
      </c>
      <c r="J157" s="6"/>
    </row>
    <row r="158" spans="1:10" x14ac:dyDescent="0.2">
      <c r="A158" s="2" t="s">
        <v>0</v>
      </c>
      <c r="B158" s="7" t="s">
        <v>18</v>
      </c>
      <c r="C158" s="2" t="s">
        <v>0</v>
      </c>
      <c r="D158" s="4"/>
      <c r="E158" s="4"/>
      <c r="F158" s="5"/>
      <c r="G158" s="5"/>
      <c r="H158" s="5"/>
      <c r="I158" s="5"/>
      <c r="J158" s="8"/>
    </row>
    <row r="159" spans="1:10" ht="52.5" x14ac:dyDescent="0.2">
      <c r="A159" s="2" t="s">
        <v>255</v>
      </c>
      <c r="B159" s="7" t="s">
        <v>256</v>
      </c>
      <c r="C159" s="2" t="s">
        <v>17</v>
      </c>
      <c r="D159" s="9">
        <v>306</v>
      </c>
      <c r="E159" s="9">
        <v>362</v>
      </c>
      <c r="F159" s="41">
        <v>321</v>
      </c>
      <c r="G159" s="42">
        <v>331</v>
      </c>
      <c r="H159" s="42">
        <v>350</v>
      </c>
      <c r="I159" s="41">
        <v>370</v>
      </c>
      <c r="J159" s="43" t="s">
        <v>391</v>
      </c>
    </row>
    <row r="160" spans="1:10" x14ac:dyDescent="0.2">
      <c r="A160" s="2" t="s">
        <v>257</v>
      </c>
      <c r="B160" s="7" t="s">
        <v>258</v>
      </c>
      <c r="C160" s="2" t="s">
        <v>17</v>
      </c>
      <c r="D160" s="9">
        <v>365</v>
      </c>
      <c r="E160" s="9">
        <v>369</v>
      </c>
      <c r="F160" s="26">
        <v>374</v>
      </c>
      <c r="G160" s="24">
        <v>380</v>
      </c>
      <c r="H160" s="24">
        <v>383</v>
      </c>
      <c r="I160" s="26">
        <v>384</v>
      </c>
      <c r="J160" s="12"/>
    </row>
    <row r="161" spans="1:10" ht="45" x14ac:dyDescent="0.2">
      <c r="A161" s="2" t="s">
        <v>259</v>
      </c>
      <c r="B161" s="3" t="s">
        <v>260</v>
      </c>
      <c r="C161" s="2" t="s">
        <v>27</v>
      </c>
      <c r="D161" s="4">
        <v>3.8688880000000001</v>
      </c>
      <c r="E161" s="4">
        <v>7.4233459999999996</v>
      </c>
      <c r="F161" s="23">
        <f>F163/F164*100</f>
        <v>5.5793991416309012</v>
      </c>
      <c r="G161" s="23">
        <f t="shared" ref="G161:I161" si="17">G163/G164*100</f>
        <v>5.6060606060606064</v>
      </c>
      <c r="H161" s="23">
        <f t="shared" si="17"/>
        <v>5.6179775280898872</v>
      </c>
      <c r="I161" s="23">
        <f t="shared" si="17"/>
        <v>5.6972789115646263</v>
      </c>
      <c r="J161" s="6"/>
    </row>
    <row r="162" spans="1:10" x14ac:dyDescent="0.2">
      <c r="A162" s="2" t="s">
        <v>0</v>
      </c>
      <c r="B162" s="7" t="s">
        <v>18</v>
      </c>
      <c r="C162" s="2" t="s">
        <v>0</v>
      </c>
      <c r="D162" s="4"/>
      <c r="E162" s="4"/>
      <c r="F162" s="5"/>
      <c r="G162" s="5"/>
      <c r="H162" s="5"/>
      <c r="I162" s="5"/>
      <c r="J162" s="8"/>
    </row>
    <row r="163" spans="1:10" ht="33.75" x14ac:dyDescent="0.2">
      <c r="A163" s="2" t="s">
        <v>261</v>
      </c>
      <c r="B163" s="7" t="s">
        <v>262</v>
      </c>
      <c r="C163" s="2" t="s">
        <v>30</v>
      </c>
      <c r="D163" s="4">
        <v>72</v>
      </c>
      <c r="E163" s="4">
        <v>138</v>
      </c>
      <c r="F163" s="14">
        <v>78</v>
      </c>
      <c r="G163" s="5">
        <v>74</v>
      </c>
      <c r="H163" s="5">
        <v>70</v>
      </c>
      <c r="I163" s="14">
        <v>67</v>
      </c>
      <c r="J163" s="6"/>
    </row>
    <row r="164" spans="1:10" ht="33.75" x14ac:dyDescent="0.2">
      <c r="A164" s="2" t="s">
        <v>263</v>
      </c>
      <c r="B164" s="7" t="s">
        <v>264</v>
      </c>
      <c r="C164" s="2" t="s">
        <v>30</v>
      </c>
      <c r="D164" s="4">
        <v>1861</v>
      </c>
      <c r="E164" s="4">
        <v>1859</v>
      </c>
      <c r="F164" s="14">
        <v>1398</v>
      </c>
      <c r="G164" s="5">
        <f>F164-F163</f>
        <v>1320</v>
      </c>
      <c r="H164" s="5">
        <f>G164-G163</f>
        <v>1246</v>
      </c>
      <c r="I164" s="14">
        <f>H164-H163</f>
        <v>1176</v>
      </c>
      <c r="J164" s="6"/>
    </row>
    <row r="165" spans="1:10" x14ac:dyDescent="0.2">
      <c r="A165" s="33" t="s">
        <v>265</v>
      </c>
      <c r="B165" s="34" t="s">
        <v>265</v>
      </c>
      <c r="C165" s="34" t="s">
        <v>0</v>
      </c>
      <c r="D165" s="34"/>
      <c r="E165" s="34"/>
      <c r="F165" s="34"/>
      <c r="G165" s="34"/>
      <c r="H165" s="34"/>
      <c r="I165" s="34"/>
      <c r="J165" s="34"/>
    </row>
    <row r="166" spans="1:10" ht="56.25" x14ac:dyDescent="0.2">
      <c r="A166" s="2" t="s">
        <v>266</v>
      </c>
      <c r="B166" s="3" t="s">
        <v>267</v>
      </c>
      <c r="C166" s="2" t="s">
        <v>27</v>
      </c>
      <c r="D166" s="4">
        <v>87.069694999999996</v>
      </c>
      <c r="E166" s="4">
        <v>81.662452000000002</v>
      </c>
      <c r="F166" s="23">
        <f>F168/F169*100</f>
        <v>77.438312252505</v>
      </c>
      <c r="G166" s="23">
        <f>G168/G169*100</f>
        <v>84.616512914365785</v>
      </c>
      <c r="H166" s="23">
        <f>H168/H169*100</f>
        <v>97.964738770028646</v>
      </c>
      <c r="I166" s="23">
        <f>I168/I169*100</f>
        <v>97.964738770028646</v>
      </c>
      <c r="J166" s="6"/>
    </row>
    <row r="167" spans="1:10" x14ac:dyDescent="0.2">
      <c r="A167" s="2" t="s">
        <v>0</v>
      </c>
      <c r="B167" s="7" t="s">
        <v>18</v>
      </c>
      <c r="C167" s="2" t="s">
        <v>0</v>
      </c>
      <c r="D167" s="4"/>
      <c r="E167" s="4"/>
      <c r="F167" s="5"/>
      <c r="G167" s="5"/>
      <c r="H167" s="5"/>
      <c r="I167" s="5"/>
      <c r="J167" s="8"/>
    </row>
    <row r="168" spans="1:10" ht="45" x14ac:dyDescent="0.2">
      <c r="A168" s="2" t="s">
        <v>268</v>
      </c>
      <c r="B168" s="7" t="s">
        <v>269</v>
      </c>
      <c r="C168" s="2" t="s">
        <v>42</v>
      </c>
      <c r="D168" s="4">
        <v>1290260.5900000001</v>
      </c>
      <c r="E168" s="4">
        <v>1332585.24</v>
      </c>
      <c r="F168" s="14">
        <v>1432041.27</v>
      </c>
      <c r="G168" s="5">
        <v>1408055.49</v>
      </c>
      <c r="H168" s="5">
        <v>1413688</v>
      </c>
      <c r="I168" s="24">
        <v>1413688</v>
      </c>
      <c r="J168" s="6"/>
    </row>
    <row r="169" spans="1:10" ht="22.5" x14ac:dyDescent="0.2">
      <c r="A169" s="2" t="s">
        <v>270</v>
      </c>
      <c r="B169" s="7" t="s">
        <v>271</v>
      </c>
      <c r="C169" s="2" t="s">
        <v>42</v>
      </c>
      <c r="D169" s="4">
        <v>1481871.04</v>
      </c>
      <c r="E169" s="4">
        <v>1631821.24</v>
      </c>
      <c r="F169" s="14">
        <v>1849267.15</v>
      </c>
      <c r="G169" s="5">
        <v>1664043.39</v>
      </c>
      <c r="H169" s="5">
        <v>1443058</v>
      </c>
      <c r="I169" s="24">
        <v>1443058</v>
      </c>
      <c r="J169" s="6"/>
    </row>
    <row r="170" spans="1:10" ht="56.25" x14ac:dyDescent="0.2">
      <c r="A170" s="2" t="s">
        <v>272</v>
      </c>
      <c r="B170" s="3" t="s">
        <v>273</v>
      </c>
      <c r="C170" s="2" t="s">
        <v>27</v>
      </c>
      <c r="D170" s="4">
        <v>0</v>
      </c>
      <c r="E170" s="4">
        <v>0</v>
      </c>
      <c r="F170" s="23">
        <f>F172/F173*100</f>
        <v>0</v>
      </c>
      <c r="G170" s="23">
        <f t="shared" ref="G170:I170" si="18">G172/G173*100</f>
        <v>0</v>
      </c>
      <c r="H170" s="23">
        <f t="shared" si="18"/>
        <v>0</v>
      </c>
      <c r="I170" s="23">
        <f t="shared" si="18"/>
        <v>0</v>
      </c>
      <c r="J170" s="6"/>
    </row>
    <row r="171" spans="1:10" x14ac:dyDescent="0.2">
      <c r="A171" s="2" t="s">
        <v>0</v>
      </c>
      <c r="B171" s="7" t="s">
        <v>18</v>
      </c>
      <c r="C171" s="2" t="s">
        <v>0</v>
      </c>
      <c r="D171" s="4"/>
      <c r="E171" s="4"/>
      <c r="F171" s="5"/>
      <c r="G171" s="5"/>
      <c r="H171" s="5"/>
      <c r="I171" s="5"/>
      <c r="J171" s="8"/>
    </row>
    <row r="172" spans="1:10" ht="45" x14ac:dyDescent="0.2">
      <c r="A172" s="2" t="s">
        <v>274</v>
      </c>
      <c r="B172" s="7" t="s">
        <v>275</v>
      </c>
      <c r="C172" s="2" t="s">
        <v>39</v>
      </c>
      <c r="D172" s="4">
        <v>0</v>
      </c>
      <c r="E172" s="4">
        <v>0</v>
      </c>
      <c r="F172" s="14">
        <v>0</v>
      </c>
      <c r="G172" s="5">
        <v>0</v>
      </c>
      <c r="H172" s="5">
        <v>0</v>
      </c>
      <c r="I172" s="14">
        <v>0</v>
      </c>
      <c r="J172" s="6"/>
    </row>
    <row r="173" spans="1:10" ht="45" x14ac:dyDescent="0.2">
      <c r="A173" s="2" t="s">
        <v>276</v>
      </c>
      <c r="B173" s="7" t="s">
        <v>277</v>
      </c>
      <c r="C173" s="2" t="s">
        <v>39</v>
      </c>
      <c r="D173" s="4">
        <v>10031587290.1</v>
      </c>
      <c r="E173" s="4">
        <v>7366768799.8699999</v>
      </c>
      <c r="F173" s="14">
        <v>8094448210.7600002</v>
      </c>
      <c r="G173" s="5">
        <v>8500000000</v>
      </c>
      <c r="H173" s="5">
        <v>8800000000</v>
      </c>
      <c r="I173" s="14">
        <v>9000000000</v>
      </c>
      <c r="J173" s="6"/>
    </row>
    <row r="174" spans="1:10" ht="33.75" x14ac:dyDescent="0.2">
      <c r="A174" s="2" t="s">
        <v>278</v>
      </c>
      <c r="B174" s="3" t="s">
        <v>279</v>
      </c>
      <c r="C174" s="2" t="s">
        <v>42</v>
      </c>
      <c r="D174" s="4">
        <v>0</v>
      </c>
      <c r="E174" s="4">
        <v>0</v>
      </c>
      <c r="F174" s="14">
        <v>0</v>
      </c>
      <c r="G174" s="5">
        <v>0</v>
      </c>
      <c r="H174" s="5">
        <v>0</v>
      </c>
      <c r="I174" s="14">
        <v>0</v>
      </c>
      <c r="J174" s="6"/>
    </row>
    <row r="175" spans="1:10" ht="56.25" x14ac:dyDescent="0.2">
      <c r="A175" s="2" t="s">
        <v>280</v>
      </c>
      <c r="B175" s="3" t="s">
        <v>281</v>
      </c>
      <c r="C175" s="2" t="s">
        <v>27</v>
      </c>
      <c r="D175" s="4">
        <v>0</v>
      </c>
      <c r="E175" s="4">
        <v>0</v>
      </c>
      <c r="F175" s="23">
        <f>F177/F178*100</f>
        <v>0</v>
      </c>
      <c r="G175" s="23">
        <f>G177/G178*100</f>
        <v>0</v>
      </c>
      <c r="H175" s="23">
        <f>H177/H178*100</f>
        <v>0</v>
      </c>
      <c r="I175" s="23">
        <f>I177/I178*100</f>
        <v>0</v>
      </c>
      <c r="J175" s="6"/>
    </row>
    <row r="176" spans="1:10" x14ac:dyDescent="0.2">
      <c r="A176" s="2" t="s">
        <v>0</v>
      </c>
      <c r="B176" s="7" t="s">
        <v>18</v>
      </c>
      <c r="C176" s="2" t="s">
        <v>0</v>
      </c>
      <c r="D176" s="4"/>
      <c r="E176" s="4"/>
      <c r="F176" s="5"/>
      <c r="G176" s="5"/>
      <c r="H176" s="5"/>
      <c r="I176" s="5"/>
      <c r="J176" s="8"/>
    </row>
    <row r="177" spans="1:10" ht="45" x14ac:dyDescent="0.2">
      <c r="A177" s="2" t="s">
        <v>282</v>
      </c>
      <c r="B177" s="7" t="s">
        <v>283</v>
      </c>
      <c r="C177" s="2" t="s">
        <v>39</v>
      </c>
      <c r="D177" s="4">
        <v>0</v>
      </c>
      <c r="E177" s="4">
        <v>0</v>
      </c>
      <c r="F177" s="14">
        <v>0</v>
      </c>
      <c r="G177" s="5">
        <v>0</v>
      </c>
      <c r="H177" s="5">
        <v>0</v>
      </c>
      <c r="I177" s="14">
        <v>0</v>
      </c>
      <c r="J177" s="6"/>
    </row>
    <row r="178" spans="1:10" ht="45" x14ac:dyDescent="0.2">
      <c r="A178" s="2" t="s">
        <v>284</v>
      </c>
      <c r="B178" s="7" t="s">
        <v>285</v>
      </c>
      <c r="C178" s="2" t="s">
        <v>39</v>
      </c>
      <c r="D178" s="4">
        <v>1394959645.6300001</v>
      </c>
      <c r="E178" s="4">
        <v>1526884081.53</v>
      </c>
      <c r="F178" s="14">
        <v>1594799240.05</v>
      </c>
      <c r="G178" s="5">
        <v>1735983850</v>
      </c>
      <c r="H178" s="5">
        <v>1736104810</v>
      </c>
      <c r="I178" s="14">
        <v>1736104810</v>
      </c>
      <c r="J178" s="6"/>
    </row>
    <row r="179" spans="1:10" ht="45" x14ac:dyDescent="0.2">
      <c r="A179" s="2" t="s">
        <v>286</v>
      </c>
      <c r="B179" s="3" t="s">
        <v>287</v>
      </c>
      <c r="C179" s="2" t="s">
        <v>39</v>
      </c>
      <c r="D179" s="4">
        <v>1296.5455509999999</v>
      </c>
      <c r="E179" s="4">
        <v>1234.0720819999999</v>
      </c>
      <c r="F179" s="5">
        <f>F181/F123*1000</f>
        <v>1253.7851406561147</v>
      </c>
      <c r="G179" s="24">
        <f t="shared" ref="G179:I179" si="19">G181/G123*1000</f>
        <v>1332.7749555147836</v>
      </c>
      <c r="H179" s="24">
        <f t="shared" si="19"/>
        <v>1298.8015059610957</v>
      </c>
      <c r="I179" s="24">
        <f t="shared" si="19"/>
        <v>1281.3230399325334</v>
      </c>
      <c r="J179" s="6"/>
    </row>
    <row r="180" spans="1:10" x14ac:dyDescent="0.2">
      <c r="A180" s="2" t="s">
        <v>0</v>
      </c>
      <c r="B180" s="7" t="s">
        <v>18</v>
      </c>
      <c r="C180" s="2" t="s">
        <v>0</v>
      </c>
      <c r="D180" s="4"/>
      <c r="E180" s="4"/>
      <c r="F180" s="5"/>
      <c r="G180" s="5"/>
      <c r="H180" s="5"/>
      <c r="I180" s="5"/>
      <c r="J180" s="8"/>
    </row>
    <row r="181" spans="1:10" ht="33.75" x14ac:dyDescent="0.2">
      <c r="A181" s="2" t="s">
        <v>288</v>
      </c>
      <c r="B181" s="7" t="s">
        <v>289</v>
      </c>
      <c r="C181" s="2" t="s">
        <v>42</v>
      </c>
      <c r="D181" s="4">
        <v>127460.8</v>
      </c>
      <c r="E181" s="4">
        <v>125732.2</v>
      </c>
      <c r="F181" s="14">
        <v>134108.62</v>
      </c>
      <c r="G181" s="5">
        <v>144556.76999999999</v>
      </c>
      <c r="H181" s="5">
        <v>142820.10999999999</v>
      </c>
      <c r="I181" s="14">
        <v>142820.10999999999</v>
      </c>
      <c r="J181" s="6"/>
    </row>
    <row r="182" spans="1:10" ht="45" x14ac:dyDescent="0.2">
      <c r="A182" s="2" t="s">
        <v>290</v>
      </c>
      <c r="B182" s="3" t="s">
        <v>291</v>
      </c>
      <c r="C182" s="2" t="s">
        <v>292</v>
      </c>
      <c r="D182" s="9">
        <v>1</v>
      </c>
      <c r="E182" s="9">
        <v>1</v>
      </c>
      <c r="F182" s="10">
        <v>1</v>
      </c>
      <c r="G182" s="11">
        <v>1</v>
      </c>
      <c r="H182" s="11">
        <v>1</v>
      </c>
      <c r="I182" s="10">
        <v>1</v>
      </c>
      <c r="J182" s="12"/>
    </row>
    <row r="183" spans="1:10" ht="33.75" x14ac:dyDescent="0.2">
      <c r="A183" s="2" t="s">
        <v>293</v>
      </c>
      <c r="B183" s="3" t="s">
        <v>294</v>
      </c>
      <c r="C183" s="2" t="s">
        <v>295</v>
      </c>
      <c r="D183" s="4">
        <v>59</v>
      </c>
      <c r="E183" s="4">
        <v>41</v>
      </c>
      <c r="F183" s="14">
        <v>36</v>
      </c>
      <c r="G183" s="5" t="s">
        <v>56</v>
      </c>
      <c r="H183" s="24" t="s">
        <v>56</v>
      </c>
      <c r="I183" s="24" t="s">
        <v>56</v>
      </c>
      <c r="J183" s="6"/>
    </row>
    <row r="184" spans="1:10" x14ac:dyDescent="0.2">
      <c r="A184" s="2" t="s">
        <v>296</v>
      </c>
      <c r="B184" s="3" t="s">
        <v>297</v>
      </c>
      <c r="C184" s="2" t="s">
        <v>298</v>
      </c>
      <c r="D184" s="16">
        <v>98.308000000000007</v>
      </c>
      <c r="E184" s="16">
        <v>101.884</v>
      </c>
      <c r="F184" s="17">
        <v>105.371</v>
      </c>
      <c r="G184" s="18">
        <v>107.71299999999999</v>
      </c>
      <c r="H184" s="18">
        <v>109.21299999999999</v>
      </c>
      <c r="I184" s="17">
        <v>110.71299999999999</v>
      </c>
      <c r="J184" s="19"/>
    </row>
    <row r="185" spans="1:10" x14ac:dyDescent="0.2">
      <c r="A185" s="33" t="s">
        <v>299</v>
      </c>
      <c r="B185" s="34" t="s">
        <v>299</v>
      </c>
      <c r="C185" s="34" t="s">
        <v>0</v>
      </c>
      <c r="D185" s="34"/>
      <c r="E185" s="34"/>
      <c r="F185" s="34"/>
      <c r="G185" s="34"/>
      <c r="H185" s="34"/>
      <c r="I185" s="34"/>
      <c r="J185" s="34"/>
    </row>
    <row r="186" spans="1:10" ht="22.5" x14ac:dyDescent="0.2">
      <c r="A186" s="2" t="s">
        <v>300</v>
      </c>
      <c r="B186" s="3" t="s">
        <v>301</v>
      </c>
      <c r="C186" s="2" t="s">
        <v>0</v>
      </c>
      <c r="D186" s="4"/>
      <c r="E186" s="4"/>
      <c r="F186" s="5"/>
      <c r="G186" s="5"/>
      <c r="H186" s="5"/>
      <c r="I186" s="5"/>
      <c r="J186" s="8"/>
    </row>
    <row r="187" spans="1:10" ht="22.5" x14ac:dyDescent="0.2">
      <c r="A187" s="2" t="s">
        <v>302</v>
      </c>
      <c r="B187" s="7" t="s">
        <v>303</v>
      </c>
      <c r="C187" s="2" t="s">
        <v>304</v>
      </c>
      <c r="D187" s="4">
        <v>900.75206611599992</v>
      </c>
      <c r="E187" s="4">
        <v>900.49943301100006</v>
      </c>
      <c r="F187" s="23">
        <f>F189/F190*1000</f>
        <v>900.46959960454774</v>
      </c>
      <c r="G187" s="23">
        <f t="shared" ref="G187:I187" si="20">G189/G190*1000</f>
        <v>900.4016448312135</v>
      </c>
      <c r="H187" s="23">
        <f t="shared" si="20"/>
        <v>900.31794863662674</v>
      </c>
      <c r="I187" s="23">
        <f t="shared" si="20"/>
        <v>900.20307965235259</v>
      </c>
      <c r="J187" s="6"/>
    </row>
    <row r="188" spans="1:10" x14ac:dyDescent="0.2">
      <c r="A188" s="2" t="s">
        <v>0</v>
      </c>
      <c r="B188" s="13" t="s">
        <v>18</v>
      </c>
      <c r="C188" s="2" t="s">
        <v>0</v>
      </c>
      <c r="D188" s="4"/>
      <c r="E188" s="4"/>
      <c r="F188" s="5"/>
      <c r="G188" s="5"/>
      <c r="H188" s="5"/>
      <c r="I188" s="5"/>
      <c r="J188" s="8"/>
    </row>
    <row r="189" spans="1:10" ht="22.5" x14ac:dyDescent="0.2">
      <c r="A189" s="2" t="s">
        <v>305</v>
      </c>
      <c r="B189" s="13" t="s">
        <v>306</v>
      </c>
      <c r="C189" s="2" t="s">
        <v>307</v>
      </c>
      <c r="D189" s="4">
        <v>108991</v>
      </c>
      <c r="E189" s="4">
        <v>111969</v>
      </c>
      <c r="F189" s="14">
        <v>109299</v>
      </c>
      <c r="G189" s="5">
        <v>112986</v>
      </c>
      <c r="H189" s="5">
        <v>113549</v>
      </c>
      <c r="I189" s="14">
        <v>115695</v>
      </c>
      <c r="J189" s="6"/>
    </row>
    <row r="190" spans="1:10" ht="33.75" x14ac:dyDescent="0.2">
      <c r="A190" s="2" t="s">
        <v>308</v>
      </c>
      <c r="B190" s="13" t="s">
        <v>309</v>
      </c>
      <c r="C190" s="2" t="s">
        <v>30</v>
      </c>
      <c r="D190" s="9">
        <v>121000</v>
      </c>
      <c r="E190" s="9">
        <v>124341</v>
      </c>
      <c r="F190" s="10">
        <v>121380</v>
      </c>
      <c r="G190" s="11">
        <v>125484</v>
      </c>
      <c r="H190" s="11">
        <v>126121</v>
      </c>
      <c r="I190" s="10">
        <v>128521</v>
      </c>
      <c r="J190" s="12"/>
    </row>
    <row r="191" spans="1:10" ht="33.75" x14ac:dyDescent="0.2">
      <c r="A191" s="2" t="s">
        <v>310</v>
      </c>
      <c r="B191" s="7" t="s">
        <v>311</v>
      </c>
      <c r="C191" s="2" t="s">
        <v>312</v>
      </c>
      <c r="D191" s="4">
        <v>0.16356811277892996</v>
      </c>
      <c r="E191" s="4">
        <v>0.18402727214664374</v>
      </c>
      <c r="F191" s="23">
        <f>F193/F194</f>
        <v>0.18782057118577195</v>
      </c>
      <c r="G191" s="23">
        <f>G193/G194</f>
        <v>0.18</v>
      </c>
      <c r="H191" s="23">
        <f>H193/H194</f>
        <v>0.17</v>
      </c>
      <c r="I191" s="23">
        <f>I193/I194</f>
        <v>0.16500000000000001</v>
      </c>
      <c r="J191" s="6"/>
    </row>
    <row r="192" spans="1:10" x14ac:dyDescent="0.2">
      <c r="A192" s="2" t="s">
        <v>0</v>
      </c>
      <c r="B192" s="13" t="s">
        <v>18</v>
      </c>
      <c r="C192" s="2" t="s">
        <v>0</v>
      </c>
      <c r="D192" s="4"/>
      <c r="E192" s="4"/>
      <c r="F192" s="5"/>
      <c r="G192" s="5"/>
      <c r="H192" s="5"/>
      <c r="I192" s="5"/>
      <c r="J192" s="8"/>
    </row>
    <row r="193" spans="1:10" ht="22.5" x14ac:dyDescent="0.2">
      <c r="A193" s="2" t="s">
        <v>313</v>
      </c>
      <c r="B193" s="13" t="s">
        <v>314</v>
      </c>
      <c r="C193" s="2" t="s">
        <v>315</v>
      </c>
      <c r="D193" s="4">
        <v>543194</v>
      </c>
      <c r="E193" s="4">
        <v>576263</v>
      </c>
      <c r="F193" s="14">
        <v>618850</v>
      </c>
      <c r="G193" s="5">
        <v>614520</v>
      </c>
      <c r="H193" s="5">
        <v>600100</v>
      </c>
      <c r="I193" s="14">
        <v>587400</v>
      </c>
      <c r="J193" s="6"/>
    </row>
    <row r="194" spans="1:10" ht="22.5" x14ac:dyDescent="0.2">
      <c r="A194" s="2" t="s">
        <v>316</v>
      </c>
      <c r="B194" s="13" t="s">
        <v>317</v>
      </c>
      <c r="C194" s="2" t="s">
        <v>197</v>
      </c>
      <c r="D194" s="9">
        <v>3320904</v>
      </c>
      <c r="E194" s="9">
        <v>3131400</v>
      </c>
      <c r="F194" s="10">
        <v>3294900</v>
      </c>
      <c r="G194" s="11">
        <v>3414000</v>
      </c>
      <c r="H194" s="11">
        <v>3530000</v>
      </c>
      <c r="I194" s="10">
        <v>3560000</v>
      </c>
      <c r="J194" s="12"/>
    </row>
    <row r="195" spans="1:10" ht="22.5" x14ac:dyDescent="0.2">
      <c r="A195" s="2" t="s">
        <v>318</v>
      </c>
      <c r="B195" s="7" t="s">
        <v>319</v>
      </c>
      <c r="C195" s="2" t="s">
        <v>320</v>
      </c>
      <c r="D195" s="4">
        <v>15.095228000000001</v>
      </c>
      <c r="E195" s="4">
        <v>14.047109000000001</v>
      </c>
      <c r="F195" s="23">
        <f>F197/F198*1000</f>
        <v>13.856490564072294</v>
      </c>
      <c r="G195" s="23">
        <f>G197/G198*1000</f>
        <v>13.729970201871826</v>
      </c>
      <c r="H195" s="23">
        <f>H197/H198*1000</f>
        <v>13.599970407148318</v>
      </c>
      <c r="I195" s="23">
        <f>I197/I198*1000</f>
        <v>13.500012190067533</v>
      </c>
      <c r="J195" s="6"/>
    </row>
    <row r="196" spans="1:10" x14ac:dyDescent="0.2">
      <c r="A196" s="2" t="s">
        <v>0</v>
      </c>
      <c r="B196" s="13" t="s">
        <v>18</v>
      </c>
      <c r="C196" s="2" t="s">
        <v>0</v>
      </c>
      <c r="D196" s="4"/>
      <c r="E196" s="4"/>
      <c r="F196" s="5"/>
      <c r="G196" s="5"/>
      <c r="H196" s="5"/>
      <c r="I196" s="5"/>
      <c r="J196" s="8"/>
    </row>
    <row r="197" spans="1:10" ht="22.5" x14ac:dyDescent="0.2">
      <c r="A197" s="2" t="s">
        <v>321</v>
      </c>
      <c r="B197" s="13" t="s">
        <v>322</v>
      </c>
      <c r="C197" s="2" t="s">
        <v>323</v>
      </c>
      <c r="D197" s="4">
        <v>1725.46</v>
      </c>
      <c r="E197" s="4">
        <v>1659.68</v>
      </c>
      <c r="F197" s="14">
        <v>1596.24</v>
      </c>
      <c r="G197" s="5">
        <v>1635.72</v>
      </c>
      <c r="H197" s="5">
        <v>1654.45</v>
      </c>
      <c r="I197" s="14">
        <v>1661.19</v>
      </c>
      <c r="J197" s="6"/>
    </row>
    <row r="198" spans="1:10" ht="33.75" x14ac:dyDescent="0.2">
      <c r="A198" s="2" t="s">
        <v>324</v>
      </c>
      <c r="B198" s="13" t="s">
        <v>309</v>
      </c>
      <c r="C198" s="2" t="s">
        <v>30</v>
      </c>
      <c r="D198" s="9">
        <v>114305</v>
      </c>
      <c r="E198" s="9">
        <v>118151</v>
      </c>
      <c r="F198" s="10">
        <v>115198</v>
      </c>
      <c r="G198" s="11">
        <v>119135</v>
      </c>
      <c r="H198" s="11">
        <v>121651</v>
      </c>
      <c r="I198" s="10">
        <v>123051</v>
      </c>
      <c r="J198" s="12"/>
    </row>
    <row r="199" spans="1:10" ht="22.5" x14ac:dyDescent="0.2">
      <c r="A199" s="2" t="s">
        <v>325</v>
      </c>
      <c r="B199" s="7" t="s">
        <v>326</v>
      </c>
      <c r="C199" s="2" t="s">
        <v>320</v>
      </c>
      <c r="D199" s="4">
        <v>43.900579</v>
      </c>
      <c r="E199" s="4">
        <v>46.112465</v>
      </c>
      <c r="F199" s="23">
        <f>F201/F202*1000</f>
        <v>48.072911517548192</v>
      </c>
      <c r="G199" s="23">
        <f>G201/G202*1000</f>
        <v>46.725478945522937</v>
      </c>
      <c r="H199" s="23">
        <f>H201/H202*1000</f>
        <v>46.569960593398399</v>
      </c>
      <c r="I199" s="23">
        <f>I201/I202*1000</f>
        <v>45.90775048435664</v>
      </c>
      <c r="J199" s="6"/>
    </row>
    <row r="200" spans="1:10" x14ac:dyDescent="0.2">
      <c r="A200" s="2" t="s">
        <v>0</v>
      </c>
      <c r="B200" s="13" t="s">
        <v>18</v>
      </c>
      <c r="C200" s="2" t="s">
        <v>0</v>
      </c>
      <c r="D200" s="4"/>
      <c r="E200" s="4"/>
      <c r="F200" s="5"/>
      <c r="G200" s="5"/>
      <c r="H200" s="5"/>
      <c r="I200" s="5"/>
      <c r="J200" s="8"/>
    </row>
    <row r="201" spans="1:10" ht="22.5" x14ac:dyDescent="0.2">
      <c r="A201" s="2" t="s">
        <v>327</v>
      </c>
      <c r="B201" s="13" t="s">
        <v>328</v>
      </c>
      <c r="C201" s="2" t="s">
        <v>323</v>
      </c>
      <c r="D201" s="4">
        <v>5311.97</v>
      </c>
      <c r="E201" s="4">
        <v>5733.67</v>
      </c>
      <c r="F201" s="14">
        <v>5835.09</v>
      </c>
      <c r="G201" s="5">
        <v>5863.3</v>
      </c>
      <c r="H201" s="5">
        <v>5873.45</v>
      </c>
      <c r="I201" s="14">
        <v>5900.11</v>
      </c>
      <c r="J201" s="6"/>
    </row>
    <row r="202" spans="1:10" ht="33.75" x14ac:dyDescent="0.2">
      <c r="A202" s="2" t="s">
        <v>329</v>
      </c>
      <c r="B202" s="13" t="s">
        <v>309</v>
      </c>
      <c r="C202" s="2" t="s">
        <v>30</v>
      </c>
      <c r="D202" s="9">
        <v>121000</v>
      </c>
      <c r="E202" s="9">
        <v>124341</v>
      </c>
      <c r="F202" s="10">
        <v>121380</v>
      </c>
      <c r="G202" s="11">
        <v>125484</v>
      </c>
      <c r="H202" s="11">
        <v>126121</v>
      </c>
      <c r="I202" s="10">
        <v>128521</v>
      </c>
      <c r="J202" s="12"/>
    </row>
    <row r="203" spans="1:10" ht="22.5" x14ac:dyDescent="0.2">
      <c r="A203" s="2" t="s">
        <v>330</v>
      </c>
      <c r="B203" s="7" t="s">
        <v>331</v>
      </c>
      <c r="C203" s="2" t="s">
        <v>332</v>
      </c>
      <c r="D203" s="4">
        <v>129.76123699999999</v>
      </c>
      <c r="E203" s="4">
        <v>42.745899999999999</v>
      </c>
      <c r="F203" s="23">
        <f>F205/F206*1000</f>
        <v>42.739917338215029</v>
      </c>
      <c r="G203" s="23">
        <f>G205/G206*1000</f>
        <v>42.729830790149578</v>
      </c>
      <c r="H203" s="23">
        <f>H205/H206*1000</f>
        <v>42.719916816334248</v>
      </c>
      <c r="I203" s="23">
        <f>I205/I206*1000</f>
        <v>42.700946969696972</v>
      </c>
      <c r="J203" s="6"/>
    </row>
    <row r="204" spans="1:10" x14ac:dyDescent="0.2">
      <c r="A204" s="2" t="s">
        <v>0</v>
      </c>
      <c r="B204" s="13" t="s">
        <v>18</v>
      </c>
      <c r="C204" s="2" t="s">
        <v>0</v>
      </c>
      <c r="D204" s="4"/>
      <c r="E204" s="4"/>
      <c r="F204" s="5"/>
      <c r="G204" s="5"/>
      <c r="H204" s="5"/>
      <c r="I204" s="5"/>
      <c r="J204" s="8"/>
    </row>
    <row r="205" spans="1:10" ht="22.5" x14ac:dyDescent="0.2">
      <c r="A205" s="2" t="s">
        <v>333</v>
      </c>
      <c r="B205" s="13" t="s">
        <v>334</v>
      </c>
      <c r="C205" s="2" t="s">
        <v>323</v>
      </c>
      <c r="D205" s="4">
        <v>6891.2300000000005</v>
      </c>
      <c r="E205" s="4">
        <v>2267.67</v>
      </c>
      <c r="F205" s="14">
        <v>2264.66</v>
      </c>
      <c r="G205" s="5">
        <v>2262.63</v>
      </c>
      <c r="H205" s="5">
        <v>2259.67</v>
      </c>
      <c r="I205" s="14">
        <v>2254.61</v>
      </c>
      <c r="J205" s="6"/>
    </row>
    <row r="206" spans="1:10" ht="33.75" x14ac:dyDescent="0.2">
      <c r="A206" s="2" t="s">
        <v>335</v>
      </c>
      <c r="B206" s="13" t="s">
        <v>309</v>
      </c>
      <c r="C206" s="2" t="s">
        <v>30</v>
      </c>
      <c r="D206" s="9">
        <v>53107</v>
      </c>
      <c r="E206" s="9">
        <v>53050</v>
      </c>
      <c r="F206" s="10">
        <v>52987</v>
      </c>
      <c r="G206" s="11">
        <v>52952</v>
      </c>
      <c r="H206" s="11">
        <v>52895</v>
      </c>
      <c r="I206" s="10">
        <v>52800</v>
      </c>
      <c r="J206" s="12"/>
    </row>
    <row r="207" spans="1:10" ht="33.75" x14ac:dyDescent="0.2">
      <c r="A207" s="2" t="s">
        <v>336</v>
      </c>
      <c r="B207" s="3" t="s">
        <v>337</v>
      </c>
      <c r="C207" s="2" t="s">
        <v>0</v>
      </c>
      <c r="D207" s="4"/>
      <c r="E207" s="4"/>
      <c r="F207" s="5"/>
      <c r="G207" s="5"/>
      <c r="H207" s="5"/>
      <c r="I207" s="5"/>
      <c r="J207" s="8"/>
    </row>
    <row r="208" spans="1:10" ht="105" x14ac:dyDescent="0.2">
      <c r="A208" s="2" t="s">
        <v>338</v>
      </c>
      <c r="B208" s="7" t="s">
        <v>303</v>
      </c>
      <c r="C208" s="2" t="s">
        <v>339</v>
      </c>
      <c r="D208" s="4">
        <v>91.651035520999997</v>
      </c>
      <c r="E208" s="4">
        <v>71.736288328000001</v>
      </c>
      <c r="F208" s="23">
        <f>F210/106963*1000</f>
        <v>68.819685311743314</v>
      </c>
      <c r="G208" s="23">
        <f>G210/108463*1000</f>
        <v>69.42395102477343</v>
      </c>
      <c r="H208" s="23">
        <f>H210/109963*1000</f>
        <v>79.828669643425528</v>
      </c>
      <c r="I208" s="23">
        <f>I210/111463*1000</f>
        <v>82.081946475512069</v>
      </c>
      <c r="J208" s="6" t="s">
        <v>376</v>
      </c>
    </row>
    <row r="209" spans="1:10" x14ac:dyDescent="0.2">
      <c r="A209" s="2" t="s">
        <v>0</v>
      </c>
      <c r="B209" s="13" t="s">
        <v>18</v>
      </c>
      <c r="C209" s="2" t="s">
        <v>0</v>
      </c>
      <c r="D209" s="4"/>
      <c r="E209" s="4"/>
      <c r="F209" s="5"/>
      <c r="G209" s="5"/>
      <c r="H209" s="5"/>
      <c r="I209" s="5"/>
      <c r="J209" s="8"/>
    </row>
    <row r="210" spans="1:10" ht="42" x14ac:dyDescent="0.2">
      <c r="A210" s="2" t="s">
        <v>340</v>
      </c>
      <c r="B210" s="13" t="s">
        <v>341</v>
      </c>
      <c r="C210" s="2" t="s">
        <v>307</v>
      </c>
      <c r="D210" s="4">
        <v>9010.0299999999988</v>
      </c>
      <c r="E210" s="4">
        <v>7308.78</v>
      </c>
      <c r="F210" s="14">
        <v>7361.16</v>
      </c>
      <c r="G210" s="5">
        <v>7529.93</v>
      </c>
      <c r="H210" s="5">
        <v>8778.2000000000007</v>
      </c>
      <c r="I210" s="14">
        <v>9149.1</v>
      </c>
      <c r="J210" s="6" t="s">
        <v>377</v>
      </c>
    </row>
    <row r="211" spans="1:10" ht="94.5" x14ac:dyDescent="0.2">
      <c r="A211" s="2" t="s">
        <v>342</v>
      </c>
      <c r="B211" s="7" t="s">
        <v>311</v>
      </c>
      <c r="C211" s="2" t="s">
        <v>312</v>
      </c>
      <c r="D211" s="4">
        <v>0.13625617748310595</v>
      </c>
      <c r="E211" s="4">
        <v>0.14735428727305794</v>
      </c>
      <c r="F211" s="23">
        <f>F213/F214</f>
        <v>0.1474868644621618</v>
      </c>
      <c r="G211" s="23">
        <f t="shared" ref="G211:I211" si="21">G213/G214</f>
        <v>0.14072396572827417</v>
      </c>
      <c r="H211" s="23">
        <f t="shared" si="21"/>
        <v>0.14750282905023734</v>
      </c>
      <c r="I211" s="23">
        <f t="shared" si="21"/>
        <v>0.14677994746860532</v>
      </c>
      <c r="J211" s="6" t="s">
        <v>378</v>
      </c>
    </row>
    <row r="212" spans="1:10" x14ac:dyDescent="0.2">
      <c r="A212" s="2" t="s">
        <v>0</v>
      </c>
      <c r="B212" s="13" t="s">
        <v>18</v>
      </c>
      <c r="C212" s="2" t="s">
        <v>0</v>
      </c>
      <c r="D212" s="4"/>
      <c r="E212" s="4"/>
      <c r="F212" s="5"/>
      <c r="G212" s="5"/>
      <c r="H212" s="5"/>
      <c r="I212" s="5"/>
      <c r="J212" s="8"/>
    </row>
    <row r="213" spans="1:10" ht="33.75" x14ac:dyDescent="0.2">
      <c r="A213" s="2" t="s">
        <v>343</v>
      </c>
      <c r="B213" s="13" t="s">
        <v>344</v>
      </c>
      <c r="C213" s="2" t="s">
        <v>315</v>
      </c>
      <c r="D213" s="4">
        <v>26716.429999999997</v>
      </c>
      <c r="E213" s="4">
        <v>29169.96</v>
      </c>
      <c r="F213" s="14">
        <v>28210.55</v>
      </c>
      <c r="G213" s="5">
        <v>28742.87</v>
      </c>
      <c r="H213" s="5">
        <v>31413.53</v>
      </c>
      <c r="I213" s="14">
        <v>33697.300000000003</v>
      </c>
      <c r="J213" s="6"/>
    </row>
    <row r="214" spans="1:10" ht="22.5" x14ac:dyDescent="0.2">
      <c r="A214" s="2" t="s">
        <v>345</v>
      </c>
      <c r="B214" s="13" t="s">
        <v>346</v>
      </c>
      <c r="C214" s="2" t="s">
        <v>197</v>
      </c>
      <c r="D214" s="9">
        <v>196075</v>
      </c>
      <c r="E214" s="9">
        <v>197958</v>
      </c>
      <c r="F214" s="10">
        <v>191275</v>
      </c>
      <c r="G214" s="11">
        <v>204250</v>
      </c>
      <c r="H214" s="11">
        <v>212969</v>
      </c>
      <c r="I214" s="10">
        <v>229577</v>
      </c>
      <c r="J214" s="12"/>
    </row>
    <row r="215" spans="1:10" ht="94.5" x14ac:dyDescent="0.2">
      <c r="A215" s="2" t="s">
        <v>347</v>
      </c>
      <c r="B215" s="7" t="s">
        <v>319</v>
      </c>
      <c r="C215" s="2" t="s">
        <v>348</v>
      </c>
      <c r="D215" s="4">
        <v>0.24586</v>
      </c>
      <c r="E215" s="4">
        <v>0.25901999999999997</v>
      </c>
      <c r="F215" s="23">
        <f>F217/106963*1000</f>
        <v>0.2225068481624487</v>
      </c>
      <c r="G215" s="23">
        <f>G217/108463*1000</f>
        <v>0.2185998912071398</v>
      </c>
      <c r="H215" s="23">
        <f>H217/109963*1000</f>
        <v>0.25926902685448744</v>
      </c>
      <c r="I215" s="23">
        <f>I217/111463*1000</f>
        <v>0.27156993800633394</v>
      </c>
      <c r="J215" s="6" t="s">
        <v>378</v>
      </c>
    </row>
    <row r="216" spans="1:10" x14ac:dyDescent="0.2">
      <c r="A216" s="2" t="s">
        <v>0</v>
      </c>
      <c r="B216" s="13" t="s">
        <v>18</v>
      </c>
      <c r="C216" s="2" t="s">
        <v>0</v>
      </c>
      <c r="D216" s="4"/>
      <c r="E216" s="4"/>
      <c r="F216" s="5"/>
      <c r="G216" s="5"/>
      <c r="H216" s="5"/>
      <c r="I216" s="5"/>
      <c r="J216" s="8"/>
    </row>
    <row r="217" spans="1:10" ht="33.75" x14ac:dyDescent="0.2">
      <c r="A217" s="2" t="s">
        <v>349</v>
      </c>
      <c r="B217" s="13" t="s">
        <v>350</v>
      </c>
      <c r="C217" s="2" t="s">
        <v>323</v>
      </c>
      <c r="D217" s="4">
        <v>24.17</v>
      </c>
      <c r="E217" s="4">
        <v>26.39</v>
      </c>
      <c r="F217" s="14">
        <v>23.8</v>
      </c>
      <c r="G217" s="5">
        <v>23.71</v>
      </c>
      <c r="H217" s="5">
        <v>28.51</v>
      </c>
      <c r="I217" s="14">
        <v>30.27</v>
      </c>
      <c r="J217" s="6"/>
    </row>
    <row r="218" spans="1:10" ht="94.5" x14ac:dyDescent="0.2">
      <c r="A218" s="2" t="s">
        <v>351</v>
      </c>
      <c r="B218" s="7" t="s">
        <v>326</v>
      </c>
      <c r="C218" s="2" t="s">
        <v>348</v>
      </c>
      <c r="D218" s="4">
        <v>0.94498899999999997</v>
      </c>
      <c r="E218" s="4">
        <v>0.89454699999999998</v>
      </c>
      <c r="F218" s="23">
        <f>F220/106963*1000</f>
        <v>0.74708076624627207</v>
      </c>
      <c r="G218" s="23">
        <f>G220/108463*1000</f>
        <v>0.76929459815789714</v>
      </c>
      <c r="H218" s="23">
        <f>H220/109963*1000</f>
        <v>0.90448605440011642</v>
      </c>
      <c r="I218" s="23">
        <f>I220/111463*1000</f>
        <v>0.94937333464916596</v>
      </c>
      <c r="J218" s="6" t="s">
        <v>378</v>
      </c>
    </row>
    <row r="219" spans="1:10" x14ac:dyDescent="0.2">
      <c r="A219" s="2" t="s">
        <v>0</v>
      </c>
      <c r="B219" s="13" t="s">
        <v>18</v>
      </c>
      <c r="C219" s="2" t="s">
        <v>0</v>
      </c>
      <c r="D219" s="4"/>
      <c r="E219" s="4"/>
      <c r="F219" s="5"/>
      <c r="G219" s="5"/>
      <c r="H219" s="5"/>
      <c r="I219" s="5"/>
      <c r="J219" s="8"/>
    </row>
    <row r="220" spans="1:10" ht="33.75" x14ac:dyDescent="0.2">
      <c r="A220" s="2" t="s">
        <v>352</v>
      </c>
      <c r="B220" s="13" t="s">
        <v>353</v>
      </c>
      <c r="C220" s="2" t="s">
        <v>323</v>
      </c>
      <c r="D220" s="4">
        <v>92.9</v>
      </c>
      <c r="E220" s="4">
        <v>91.14</v>
      </c>
      <c r="F220" s="14">
        <v>79.91</v>
      </c>
      <c r="G220" s="5">
        <v>83.44</v>
      </c>
      <c r="H220" s="5">
        <v>99.46</v>
      </c>
      <c r="I220" s="14">
        <v>105.82</v>
      </c>
      <c r="J220" s="6"/>
    </row>
    <row r="221" spans="1:10" ht="94.5" x14ac:dyDescent="0.2">
      <c r="A221" s="2" t="s">
        <v>354</v>
      </c>
      <c r="B221" s="7" t="s">
        <v>331</v>
      </c>
      <c r="C221" s="2" t="s">
        <v>348</v>
      </c>
      <c r="D221" s="4">
        <v>0</v>
      </c>
      <c r="E221" s="4">
        <v>0</v>
      </c>
      <c r="F221" s="23">
        <f>F223/106963*1000</f>
        <v>0.21988912053700813</v>
      </c>
      <c r="G221" s="23">
        <f>G223/108463*1000</f>
        <v>0.2168481417626287</v>
      </c>
      <c r="H221" s="23">
        <f>H223/109963*1000</f>
        <v>0.21389012667897384</v>
      </c>
      <c r="I221" s="23">
        <f>I223/111463*1000</f>
        <v>0.21101172586418812</v>
      </c>
      <c r="J221" s="6" t="s">
        <v>378</v>
      </c>
    </row>
    <row r="222" spans="1:10" x14ac:dyDescent="0.2">
      <c r="A222" s="2" t="s">
        <v>0</v>
      </c>
      <c r="B222" s="13" t="s">
        <v>18</v>
      </c>
      <c r="C222" s="2" t="s">
        <v>0</v>
      </c>
      <c r="D222" s="4"/>
      <c r="E222" s="4"/>
      <c r="F222" s="5"/>
      <c r="G222" s="5"/>
      <c r="H222" s="5"/>
      <c r="I222" s="5"/>
      <c r="J222" s="8"/>
    </row>
    <row r="223" spans="1:10" ht="33.75" x14ac:dyDescent="0.2">
      <c r="A223" s="2" t="s">
        <v>355</v>
      </c>
      <c r="B223" s="13" t="s">
        <v>356</v>
      </c>
      <c r="C223" s="2" t="s">
        <v>323</v>
      </c>
      <c r="D223" s="4">
        <v>0</v>
      </c>
      <c r="E223" s="4">
        <v>0</v>
      </c>
      <c r="F223" s="14">
        <v>23.52</v>
      </c>
      <c r="G223" s="26">
        <v>23.52</v>
      </c>
      <c r="H223" s="26">
        <v>23.52</v>
      </c>
      <c r="I223" s="26">
        <v>23.52</v>
      </c>
      <c r="J223" s="6" t="s">
        <v>375</v>
      </c>
    </row>
    <row r="224" spans="1:10" ht="135" x14ac:dyDescent="0.2">
      <c r="A224" s="2" t="s">
        <v>357</v>
      </c>
      <c r="B224" s="3" t="s">
        <v>358</v>
      </c>
      <c r="C224" s="2" t="s">
        <v>0</v>
      </c>
      <c r="D224" s="4" t="s">
        <v>368</v>
      </c>
      <c r="E224" s="4" t="s">
        <v>368</v>
      </c>
      <c r="F224" s="4" t="s">
        <v>368</v>
      </c>
      <c r="G224" s="5" t="s">
        <v>56</v>
      </c>
      <c r="H224" s="24" t="s">
        <v>56</v>
      </c>
      <c r="I224" s="24" t="s">
        <v>56</v>
      </c>
      <c r="J224" s="8"/>
    </row>
    <row r="225" spans="1:10" x14ac:dyDescent="0.2">
      <c r="A225" s="2" t="s">
        <v>359</v>
      </c>
      <c r="B225" s="7" t="s">
        <v>360</v>
      </c>
      <c r="C225" s="2" t="s">
        <v>361</v>
      </c>
      <c r="D225" s="4" t="s">
        <v>368</v>
      </c>
      <c r="E225" s="4" t="s">
        <v>368</v>
      </c>
      <c r="F225" s="4" t="s">
        <v>368</v>
      </c>
      <c r="G225" s="24" t="s">
        <v>56</v>
      </c>
      <c r="H225" s="24" t="s">
        <v>56</v>
      </c>
      <c r="I225" s="24" t="s">
        <v>56</v>
      </c>
      <c r="J225" s="20"/>
    </row>
    <row r="226" spans="1:10" x14ac:dyDescent="0.2">
      <c r="A226" s="2" t="s">
        <v>362</v>
      </c>
      <c r="B226" s="7" t="s">
        <v>363</v>
      </c>
      <c r="C226" s="2" t="s">
        <v>361</v>
      </c>
      <c r="D226" s="4" t="s">
        <v>368</v>
      </c>
      <c r="E226" s="4" t="s">
        <v>368</v>
      </c>
      <c r="F226" s="4" t="s">
        <v>368</v>
      </c>
      <c r="G226" s="24" t="s">
        <v>56</v>
      </c>
      <c r="H226" s="24" t="s">
        <v>56</v>
      </c>
      <c r="I226" s="24" t="s">
        <v>56</v>
      </c>
      <c r="J226" s="20"/>
    </row>
    <row r="227" spans="1:10" x14ac:dyDescent="0.2">
      <c r="A227" s="2" t="s">
        <v>364</v>
      </c>
      <c r="B227" s="7" t="s">
        <v>365</v>
      </c>
      <c r="C227" s="2" t="s">
        <v>361</v>
      </c>
      <c r="D227" s="4" t="s">
        <v>368</v>
      </c>
      <c r="E227" s="4" t="s">
        <v>368</v>
      </c>
      <c r="F227" s="4" t="s">
        <v>368</v>
      </c>
      <c r="G227" s="24" t="s">
        <v>56</v>
      </c>
      <c r="H227" s="24" t="s">
        <v>56</v>
      </c>
      <c r="I227" s="24" t="s">
        <v>56</v>
      </c>
      <c r="J227" s="20"/>
    </row>
    <row r="228" spans="1:10" x14ac:dyDescent="0.2">
      <c r="A228" s="2" t="s">
        <v>366</v>
      </c>
      <c r="B228" s="7" t="s">
        <v>367</v>
      </c>
      <c r="C228" s="2" t="s">
        <v>361</v>
      </c>
      <c r="D228" s="4" t="s">
        <v>368</v>
      </c>
      <c r="E228" s="4" t="s">
        <v>368</v>
      </c>
      <c r="F228" s="4" t="s">
        <v>368</v>
      </c>
      <c r="G228" s="24" t="s">
        <v>56</v>
      </c>
      <c r="H228" s="24" t="s">
        <v>56</v>
      </c>
      <c r="I228" s="24" t="s">
        <v>56</v>
      </c>
      <c r="J228" s="20"/>
    </row>
  </sheetData>
  <mergeCells count="16">
    <mergeCell ref="A165:J165"/>
    <mergeCell ref="A185:J185"/>
    <mergeCell ref="A1:J1"/>
    <mergeCell ref="A2:J2"/>
    <mergeCell ref="A46:J46"/>
    <mergeCell ref="A58:J58"/>
    <mergeCell ref="A88:J88"/>
    <mergeCell ref="A110:J110"/>
    <mergeCell ref="A119:J119"/>
    <mergeCell ref="A148:J148"/>
    <mergeCell ref="A4:A5"/>
    <mergeCell ref="B4:B5"/>
    <mergeCell ref="C4:C5"/>
    <mergeCell ref="D4:F4"/>
    <mergeCell ref="G4:I4"/>
    <mergeCell ref="A6:J6"/>
  </mergeCells>
  <pageMargins left="0.23622047244094491" right="0.23622047244094491" top="0.35433070866141736" bottom="0.35433070866141736" header="0.31496062992125984" footer="0.31496062992125984"/>
  <pageSetup paperSize="9" scale="75" orientation="landscape" verticalDpi="0" r:id="rId1"/>
  <rowBreaks count="2" manualBreakCount="2">
    <brk id="45" max="16383" man="1"/>
    <brk id="1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F12" sqref="F12"/>
    </sheetView>
  </sheetViews>
  <sheetFormatPr defaultRowHeight="12.75" x14ac:dyDescent="0.2"/>
  <cols>
    <col min="2" max="2" width="45" customWidth="1"/>
    <col min="3" max="3" width="17.28515625" customWidth="1"/>
  </cols>
  <sheetData>
    <row r="1" spans="1:9" x14ac:dyDescent="0.2">
      <c r="A1" s="37"/>
      <c r="B1" s="37" t="s">
        <v>3</v>
      </c>
      <c r="C1" s="37" t="s">
        <v>4</v>
      </c>
      <c r="D1" s="37" t="s">
        <v>5</v>
      </c>
      <c r="E1" s="37"/>
      <c r="F1" s="37"/>
      <c r="G1" s="37" t="s">
        <v>6</v>
      </c>
      <c r="H1" s="37"/>
      <c r="I1" s="37"/>
    </row>
    <row r="2" spans="1:9" x14ac:dyDescent="0.2">
      <c r="A2" s="37"/>
      <c r="B2" s="37"/>
      <c r="C2" s="37"/>
      <c r="D2" s="22" t="s">
        <v>8</v>
      </c>
      <c r="E2" s="22" t="s">
        <v>9</v>
      </c>
      <c r="F2" s="22" t="s">
        <v>10</v>
      </c>
      <c r="G2" s="22" t="s">
        <v>11</v>
      </c>
      <c r="H2" s="22" t="s">
        <v>12</v>
      </c>
      <c r="I2" s="22" t="s">
        <v>13</v>
      </c>
    </row>
    <row r="3" spans="1:9" ht="33.75" x14ac:dyDescent="0.2">
      <c r="A3" s="21" t="s">
        <v>336</v>
      </c>
      <c r="B3" s="3" t="s">
        <v>337</v>
      </c>
      <c r="C3" s="21" t="s">
        <v>0</v>
      </c>
      <c r="D3" s="4"/>
      <c r="E3" s="4"/>
      <c r="F3" s="24"/>
      <c r="G3" s="24"/>
      <c r="H3" s="24"/>
      <c r="I3" s="24"/>
    </row>
    <row r="4" spans="1:9" ht="33.75" x14ac:dyDescent="0.2">
      <c r="A4" s="21" t="s">
        <v>338</v>
      </c>
      <c r="B4" s="7" t="s">
        <v>303</v>
      </c>
      <c r="C4" s="21" t="s">
        <v>339</v>
      </c>
      <c r="D4" s="4">
        <v>91.651035520999997</v>
      </c>
      <c r="E4" s="4">
        <v>71.736288328000001</v>
      </c>
      <c r="F4" s="23">
        <f>F6/105371*1000</f>
        <v>70.735306678308078</v>
      </c>
      <c r="G4" s="23">
        <f t="shared" ref="G4:I4" si="0">G6/105371*1000</f>
        <v>71.461123079405155</v>
      </c>
      <c r="H4" s="23">
        <f t="shared" si="0"/>
        <v>83.307551413576789</v>
      </c>
      <c r="I4" s="23">
        <f t="shared" si="0"/>
        <v>86.827495231135686</v>
      </c>
    </row>
    <row r="5" spans="1:9" x14ac:dyDescent="0.2">
      <c r="A5" s="21" t="s">
        <v>0</v>
      </c>
      <c r="B5" s="13" t="s">
        <v>18</v>
      </c>
      <c r="C5" s="21" t="s">
        <v>0</v>
      </c>
      <c r="D5" s="4"/>
      <c r="E5" s="4"/>
      <c r="F5" s="24"/>
      <c r="G5" s="24"/>
      <c r="H5" s="24"/>
      <c r="I5" s="24"/>
    </row>
    <row r="6" spans="1:9" ht="45" x14ac:dyDescent="0.2">
      <c r="A6" s="21" t="s">
        <v>340</v>
      </c>
      <c r="B6" s="13" t="s">
        <v>341</v>
      </c>
      <c r="C6" s="21" t="s">
        <v>307</v>
      </c>
      <c r="D6" s="4">
        <v>9010.0299999999988</v>
      </c>
      <c r="E6" s="4">
        <v>7308.78</v>
      </c>
      <c r="F6" s="26">
        <f>F7+F8+F9+F12+F10+F11</f>
        <v>7453.4500000000007</v>
      </c>
      <c r="G6" s="26">
        <f>G7+G8+G9+G12+G10+G11</f>
        <v>7529.93</v>
      </c>
      <c r="H6" s="26">
        <f>H7+H8+H9+H12+H10+H11</f>
        <v>8778.2000000000007</v>
      </c>
      <c r="I6" s="26">
        <f>I7+I8+I9+I12+I10+I11</f>
        <v>9149.0999999999985</v>
      </c>
    </row>
    <row r="7" spans="1:9" x14ac:dyDescent="0.2">
      <c r="A7" s="21"/>
      <c r="B7" s="27" t="s">
        <v>369</v>
      </c>
      <c r="C7" s="21"/>
      <c r="D7" s="4"/>
      <c r="E7" s="4"/>
      <c r="F7" s="28">
        <v>3891.36</v>
      </c>
      <c r="G7" s="28">
        <v>4059.03</v>
      </c>
      <c r="H7" s="28">
        <v>4502.7</v>
      </c>
      <c r="I7" s="28">
        <v>4502.7</v>
      </c>
    </row>
    <row r="8" spans="1:9" x14ac:dyDescent="0.2">
      <c r="A8" s="21"/>
      <c r="B8" s="27" t="s">
        <v>370</v>
      </c>
      <c r="C8" s="21"/>
      <c r="D8" s="4"/>
      <c r="E8" s="4"/>
      <c r="F8" s="26">
        <v>78.010000000000005</v>
      </c>
      <c r="G8" s="24">
        <v>81.400000000000006</v>
      </c>
      <c r="H8" s="24">
        <v>113.5</v>
      </c>
      <c r="I8" s="26">
        <v>113.5</v>
      </c>
    </row>
    <row r="9" spans="1:9" x14ac:dyDescent="0.2">
      <c r="A9" s="21"/>
      <c r="B9" s="27" t="s">
        <v>371</v>
      </c>
      <c r="C9" s="21"/>
      <c r="D9" s="4"/>
      <c r="E9" s="4"/>
      <c r="F9" s="26">
        <v>442.6</v>
      </c>
      <c r="G9" s="24">
        <v>440.5</v>
      </c>
      <c r="H9" s="24">
        <v>1307.5</v>
      </c>
      <c r="I9" s="26">
        <v>1763</v>
      </c>
    </row>
    <row r="10" spans="1:9" x14ac:dyDescent="0.2">
      <c r="A10" s="21"/>
      <c r="B10" s="27" t="s">
        <v>373</v>
      </c>
      <c r="C10" s="21"/>
      <c r="D10" s="4"/>
      <c r="E10" s="4"/>
      <c r="F10" s="26">
        <v>86.56</v>
      </c>
      <c r="G10" s="24">
        <v>84</v>
      </c>
      <c r="H10" s="24">
        <v>81.5</v>
      </c>
      <c r="I10" s="26">
        <v>79</v>
      </c>
    </row>
    <row r="11" spans="1:9" x14ac:dyDescent="0.2">
      <c r="A11" s="21"/>
      <c r="B11" s="27" t="s">
        <v>374</v>
      </c>
      <c r="C11" s="21"/>
      <c r="D11" s="4"/>
      <c r="E11" s="4"/>
      <c r="F11" s="26">
        <v>2526.8200000000002</v>
      </c>
      <c r="G11" s="24">
        <v>2450</v>
      </c>
      <c r="H11" s="24">
        <v>2370</v>
      </c>
      <c r="I11" s="26">
        <v>2300</v>
      </c>
    </row>
    <row r="12" spans="1:9" x14ac:dyDescent="0.2">
      <c r="A12" s="21"/>
      <c r="B12" s="27" t="s">
        <v>372</v>
      </c>
      <c r="C12" s="21"/>
      <c r="D12" s="4"/>
      <c r="E12" s="4">
        <v>362.25</v>
      </c>
      <c r="F12" s="26">
        <v>428.1</v>
      </c>
      <c r="G12" s="24">
        <v>415</v>
      </c>
      <c r="H12" s="24">
        <v>403</v>
      </c>
      <c r="I12" s="26">
        <v>390.9</v>
      </c>
    </row>
    <row r="13" spans="1:9" ht="22.5" x14ac:dyDescent="0.2">
      <c r="A13" s="21" t="s">
        <v>342</v>
      </c>
      <c r="B13" s="7" t="s">
        <v>311</v>
      </c>
      <c r="C13" s="21" t="s">
        <v>312</v>
      </c>
      <c r="D13" s="4">
        <v>0.13625617748310595</v>
      </c>
      <c r="E13" s="4">
        <v>0.14735428727305794</v>
      </c>
      <c r="F13" s="23">
        <f>F15/F20</f>
        <v>0.14748686446216178</v>
      </c>
      <c r="G13" s="23">
        <f>G15/G20</f>
        <v>0.14072396572827417</v>
      </c>
      <c r="H13" s="23">
        <f>H15/H20</f>
        <v>0.14750282905023734</v>
      </c>
      <c r="I13" s="23">
        <f>I15/I20</f>
        <v>0.14677994746860532</v>
      </c>
    </row>
    <row r="14" spans="1:9" x14ac:dyDescent="0.2">
      <c r="A14" s="21" t="s">
        <v>0</v>
      </c>
      <c r="B14" s="13" t="s">
        <v>18</v>
      </c>
      <c r="C14" s="21" t="s">
        <v>0</v>
      </c>
      <c r="D14" s="4"/>
      <c r="E14" s="4"/>
      <c r="F14" s="24"/>
      <c r="G14" s="24"/>
      <c r="H14" s="24"/>
      <c r="I14" s="24"/>
    </row>
    <row r="15" spans="1:9" ht="45" x14ac:dyDescent="0.2">
      <c r="A15" s="21" t="s">
        <v>343</v>
      </c>
      <c r="B15" s="13" t="s">
        <v>344</v>
      </c>
      <c r="C15" s="21" t="s">
        <v>315</v>
      </c>
      <c r="D15" s="4">
        <v>26716.429999999997</v>
      </c>
      <c r="E15" s="4">
        <v>29169.96</v>
      </c>
      <c r="F15" s="26">
        <f>F16+F17+F18+F19</f>
        <v>28210.549999999996</v>
      </c>
      <c r="G15" s="26">
        <f>G16+G17+G18+G19</f>
        <v>28742.87</v>
      </c>
      <c r="H15" s="26">
        <f>H16+H17+H18+H19</f>
        <v>31413.53</v>
      </c>
      <c r="I15" s="26">
        <f>I16+I17+I18+I19</f>
        <v>33697.300000000003</v>
      </c>
    </row>
    <row r="16" spans="1:9" x14ac:dyDescent="0.2">
      <c r="A16" s="21"/>
      <c r="B16" s="27" t="s">
        <v>369</v>
      </c>
      <c r="C16" s="21"/>
      <c r="D16" s="4"/>
      <c r="E16" s="4"/>
      <c r="F16" s="29">
        <v>25219.05</v>
      </c>
      <c r="G16" s="29">
        <v>25793.53</v>
      </c>
      <c r="H16" s="29">
        <v>26862.23</v>
      </c>
      <c r="I16" s="29">
        <v>26862.23</v>
      </c>
    </row>
    <row r="17" spans="1:9" x14ac:dyDescent="0.2">
      <c r="A17" s="21"/>
      <c r="B17" s="27" t="s">
        <v>370</v>
      </c>
      <c r="C17" s="21"/>
      <c r="D17" s="4"/>
      <c r="E17" s="4"/>
      <c r="F17" s="26">
        <v>526.73</v>
      </c>
      <c r="G17" s="24">
        <v>538.4</v>
      </c>
      <c r="H17" s="24">
        <v>724.32</v>
      </c>
      <c r="I17" s="26">
        <v>724.32</v>
      </c>
    </row>
    <row r="18" spans="1:9" x14ac:dyDescent="0.2">
      <c r="A18" s="21"/>
      <c r="B18" s="27" t="s">
        <v>371</v>
      </c>
      <c r="C18" s="21"/>
      <c r="D18" s="4"/>
      <c r="E18" s="4"/>
      <c r="F18" s="26">
        <v>1095.0999999999999</v>
      </c>
      <c r="G18" s="24">
        <v>1084.3</v>
      </c>
      <c r="H18" s="24">
        <v>2540.14</v>
      </c>
      <c r="I18" s="26">
        <v>4862.5200000000004</v>
      </c>
    </row>
    <row r="19" spans="1:9" x14ac:dyDescent="0.2">
      <c r="A19" s="21"/>
      <c r="B19" s="27" t="s">
        <v>372</v>
      </c>
      <c r="C19" s="21"/>
      <c r="D19" s="4"/>
      <c r="E19" s="4">
        <v>1400.11</v>
      </c>
      <c r="F19" s="26">
        <v>1369.67</v>
      </c>
      <c r="G19" s="24">
        <v>1326.64</v>
      </c>
      <c r="H19" s="24">
        <v>1286.8399999999999</v>
      </c>
      <c r="I19" s="26">
        <v>1248.23</v>
      </c>
    </row>
    <row r="20" spans="1:9" ht="22.5" x14ac:dyDescent="0.2">
      <c r="A20" s="21" t="s">
        <v>345</v>
      </c>
      <c r="B20" s="13" t="s">
        <v>346</v>
      </c>
      <c r="C20" s="21" t="s">
        <v>197</v>
      </c>
      <c r="D20" s="9">
        <v>196075</v>
      </c>
      <c r="E20" s="9">
        <v>197958</v>
      </c>
      <c r="F20" s="25">
        <f>F21+F22+F23+F24</f>
        <v>191275</v>
      </c>
      <c r="G20" s="25">
        <f>G21+G22+G23+G24</f>
        <v>204250</v>
      </c>
      <c r="H20" s="25">
        <f>H21+H22+H23+H24</f>
        <v>212969</v>
      </c>
      <c r="I20" s="25">
        <f>I21+I22+I23+I24</f>
        <v>229577</v>
      </c>
    </row>
    <row r="21" spans="1:9" x14ac:dyDescent="0.2">
      <c r="A21" s="21"/>
      <c r="B21" s="27" t="s">
        <v>369</v>
      </c>
      <c r="C21" s="21"/>
      <c r="D21" s="4"/>
      <c r="E21" s="4"/>
      <c r="F21" s="30">
        <v>159800</v>
      </c>
      <c r="G21" s="30">
        <v>165900</v>
      </c>
      <c r="H21" s="30">
        <v>173200</v>
      </c>
      <c r="I21" s="30">
        <v>173200</v>
      </c>
    </row>
    <row r="22" spans="1:9" x14ac:dyDescent="0.2">
      <c r="A22" s="21"/>
      <c r="B22" s="27" t="s">
        <v>370</v>
      </c>
      <c r="C22" s="21"/>
      <c r="D22" s="4"/>
      <c r="E22" s="4"/>
      <c r="F22" s="26">
        <v>14309</v>
      </c>
      <c r="G22" s="24">
        <v>14309</v>
      </c>
      <c r="H22" s="24">
        <v>15728</v>
      </c>
      <c r="I22" s="26">
        <v>15728</v>
      </c>
    </row>
    <row r="23" spans="1:9" x14ac:dyDescent="0.2">
      <c r="A23" s="21"/>
      <c r="B23" s="27" t="s">
        <v>371</v>
      </c>
      <c r="C23" s="21"/>
      <c r="D23" s="4"/>
      <c r="E23" s="4"/>
      <c r="F23" s="26">
        <v>9509</v>
      </c>
      <c r="G23" s="24">
        <v>16509</v>
      </c>
      <c r="H23" s="24">
        <v>16509</v>
      </c>
      <c r="I23" s="26">
        <v>33117</v>
      </c>
    </row>
    <row r="24" spans="1:9" x14ac:dyDescent="0.2">
      <c r="A24" s="21"/>
      <c r="B24" s="27" t="s">
        <v>372</v>
      </c>
      <c r="C24" s="21"/>
      <c r="D24" s="4"/>
      <c r="E24" s="4">
        <v>7657</v>
      </c>
      <c r="F24" s="26">
        <v>7657</v>
      </c>
      <c r="G24" s="24">
        <v>7532</v>
      </c>
      <c r="H24" s="24">
        <v>7532</v>
      </c>
      <c r="I24" s="26">
        <v>7532</v>
      </c>
    </row>
    <row r="25" spans="1:9" ht="33.75" x14ac:dyDescent="0.2">
      <c r="A25" s="21" t="s">
        <v>347</v>
      </c>
      <c r="B25" s="7" t="s">
        <v>319</v>
      </c>
      <c r="C25" s="21" t="s">
        <v>348</v>
      </c>
      <c r="D25" s="4">
        <v>0.24586</v>
      </c>
      <c r="E25" s="4">
        <v>0.25901999999999997</v>
      </c>
      <c r="F25" s="23">
        <f>F27/105371*1000</f>
        <v>0.22586859762173656</v>
      </c>
      <c r="G25" s="23">
        <f>G27/107713*1000</f>
        <v>0.22012199084604459</v>
      </c>
      <c r="H25" s="23">
        <f>H27/109213*1000</f>
        <v>0.26104950875811489</v>
      </c>
      <c r="I25" s="23">
        <f>I27/110713*1000</f>
        <v>0.27340962669243907</v>
      </c>
    </row>
    <row r="26" spans="1:9" x14ac:dyDescent="0.2">
      <c r="A26" s="21" t="s">
        <v>0</v>
      </c>
      <c r="B26" s="13" t="s">
        <v>18</v>
      </c>
      <c r="C26" s="21" t="s">
        <v>0</v>
      </c>
      <c r="D26" s="4"/>
      <c r="E26" s="4"/>
      <c r="F26" s="24"/>
      <c r="G26" s="24"/>
      <c r="H26" s="24"/>
      <c r="I26" s="24"/>
    </row>
    <row r="27" spans="1:9" ht="45" x14ac:dyDescent="0.2">
      <c r="A27" s="21" t="s">
        <v>349</v>
      </c>
      <c r="B27" s="13" t="s">
        <v>350</v>
      </c>
      <c r="C27" s="21" t="s">
        <v>323</v>
      </c>
      <c r="D27" s="4">
        <v>24.17</v>
      </c>
      <c r="E27" s="4">
        <v>26.39</v>
      </c>
      <c r="F27" s="26">
        <f>F28+F29+F30+F31</f>
        <v>23.8</v>
      </c>
      <c r="G27" s="26">
        <f>G28+G29+G30+G31</f>
        <v>23.71</v>
      </c>
      <c r="H27" s="26">
        <f>H28+H29+H30+H31</f>
        <v>28.51</v>
      </c>
      <c r="I27" s="26">
        <f>I28+I29+I30+I31</f>
        <v>30.270000000000003</v>
      </c>
    </row>
    <row r="28" spans="1:9" x14ac:dyDescent="0.2">
      <c r="A28" s="21"/>
      <c r="B28" s="27" t="s">
        <v>369</v>
      </c>
      <c r="C28" s="21"/>
      <c r="D28" s="4"/>
      <c r="E28" s="4"/>
      <c r="F28" s="31">
        <v>19.63</v>
      </c>
      <c r="G28" s="31">
        <v>19.63</v>
      </c>
      <c r="H28" s="31">
        <v>19.63</v>
      </c>
      <c r="I28" s="31">
        <v>19.63</v>
      </c>
    </row>
    <row r="29" spans="1:9" x14ac:dyDescent="0.2">
      <c r="A29" s="21"/>
      <c r="B29" s="27" t="s">
        <v>370</v>
      </c>
      <c r="C29" s="21"/>
      <c r="D29" s="4"/>
      <c r="E29" s="4"/>
      <c r="F29" s="26">
        <v>0.3</v>
      </c>
      <c r="G29" s="24">
        <v>0.35</v>
      </c>
      <c r="H29" s="24">
        <v>0.53</v>
      </c>
      <c r="I29" s="26">
        <v>0.53</v>
      </c>
    </row>
    <row r="30" spans="1:9" x14ac:dyDescent="0.2">
      <c r="A30" s="21"/>
      <c r="B30" s="27" t="s">
        <v>371</v>
      </c>
      <c r="C30" s="21"/>
      <c r="D30" s="4"/>
      <c r="E30" s="4"/>
      <c r="F30" s="26">
        <v>2.16</v>
      </c>
      <c r="G30" s="24">
        <v>2.0499999999999998</v>
      </c>
      <c r="H30" s="24">
        <v>6.71</v>
      </c>
      <c r="I30" s="26">
        <v>8.51</v>
      </c>
    </row>
    <row r="31" spans="1:9" x14ac:dyDescent="0.2">
      <c r="A31" s="21"/>
      <c r="B31" s="27" t="s">
        <v>372</v>
      </c>
      <c r="C31" s="21"/>
      <c r="D31" s="4"/>
      <c r="E31" s="4">
        <v>1.79</v>
      </c>
      <c r="F31" s="26">
        <v>1.71</v>
      </c>
      <c r="G31" s="24">
        <v>1.68</v>
      </c>
      <c r="H31" s="24">
        <v>1.64</v>
      </c>
      <c r="I31" s="26">
        <v>1.6</v>
      </c>
    </row>
    <row r="32" spans="1:9" ht="33.75" x14ac:dyDescent="0.2">
      <c r="A32" s="21" t="s">
        <v>351</v>
      </c>
      <c r="B32" s="7" t="s">
        <v>326</v>
      </c>
      <c r="C32" s="21" t="s">
        <v>348</v>
      </c>
      <c r="D32" s="4">
        <v>0.94498899999999997</v>
      </c>
      <c r="E32" s="23">
        <v>0.89454699999999998</v>
      </c>
      <c r="F32" s="23">
        <f>F34/105371*1000</f>
        <v>0.75836805193079704</v>
      </c>
      <c r="G32" s="23">
        <f>G34/107713*1000</f>
        <v>0.77465115631353687</v>
      </c>
      <c r="H32" s="23">
        <f>H34/109213*1000</f>
        <v>0.91069744444342693</v>
      </c>
      <c r="I32" s="23">
        <f>I34/110713*1000</f>
        <v>0.95580464805397736</v>
      </c>
    </row>
    <row r="33" spans="1:9" x14ac:dyDescent="0.2">
      <c r="A33" s="21" t="s">
        <v>0</v>
      </c>
      <c r="B33" s="13" t="s">
        <v>18</v>
      </c>
      <c r="C33" s="21" t="s">
        <v>0</v>
      </c>
      <c r="D33" s="4"/>
      <c r="E33" s="4"/>
      <c r="F33" s="24"/>
      <c r="G33" s="24"/>
      <c r="H33" s="24"/>
      <c r="I33" s="24"/>
    </row>
    <row r="34" spans="1:9" ht="45" x14ac:dyDescent="0.2">
      <c r="A34" s="21" t="s">
        <v>352</v>
      </c>
      <c r="B34" s="13" t="s">
        <v>353</v>
      </c>
      <c r="C34" s="21" t="s">
        <v>323</v>
      </c>
      <c r="D34" s="4">
        <v>92.9</v>
      </c>
      <c r="E34" s="4">
        <v>91.14</v>
      </c>
      <c r="F34" s="26">
        <f>F35+F36+F37+F38</f>
        <v>79.910000000000011</v>
      </c>
      <c r="G34" s="26">
        <f>G35+G36+G37+G38</f>
        <v>83.44</v>
      </c>
      <c r="H34" s="26">
        <f>H35+H36+H37+H38</f>
        <v>99.46</v>
      </c>
      <c r="I34" s="26">
        <f>I35+I36+I37+I38</f>
        <v>105.82</v>
      </c>
    </row>
    <row r="35" spans="1:9" x14ac:dyDescent="0.2">
      <c r="A35" s="21"/>
      <c r="B35" s="27" t="s">
        <v>369</v>
      </c>
      <c r="C35" s="21"/>
      <c r="D35" s="4"/>
      <c r="E35" s="4"/>
      <c r="F35" s="32">
        <v>68.84</v>
      </c>
      <c r="G35" s="32">
        <v>72.599999999999994</v>
      </c>
      <c r="H35" s="32">
        <v>75.36</v>
      </c>
      <c r="I35" s="32">
        <v>75.36</v>
      </c>
    </row>
    <row r="36" spans="1:9" x14ac:dyDescent="0.2">
      <c r="A36" s="21"/>
      <c r="B36" s="27" t="s">
        <v>370</v>
      </c>
      <c r="C36" s="21"/>
      <c r="D36" s="4"/>
      <c r="E36" s="4"/>
      <c r="F36" s="26">
        <v>0.7</v>
      </c>
      <c r="G36" s="24">
        <v>0.8</v>
      </c>
      <c r="H36" s="24">
        <v>1.3</v>
      </c>
      <c r="I36" s="26">
        <v>1.3</v>
      </c>
    </row>
    <row r="37" spans="1:9" x14ac:dyDescent="0.2">
      <c r="A37" s="21"/>
      <c r="B37" s="27" t="s">
        <v>371</v>
      </c>
      <c r="C37" s="21"/>
      <c r="D37" s="4"/>
      <c r="E37" s="4"/>
      <c r="F37" s="26">
        <v>5.9</v>
      </c>
      <c r="G37" s="24">
        <v>5.7</v>
      </c>
      <c r="H37" s="24">
        <v>18.59</v>
      </c>
      <c r="I37" s="26">
        <v>25</v>
      </c>
    </row>
    <row r="38" spans="1:9" x14ac:dyDescent="0.2">
      <c r="A38" s="21"/>
      <c r="B38" s="27" t="s">
        <v>372</v>
      </c>
      <c r="C38" s="21"/>
      <c r="D38" s="4"/>
      <c r="E38" s="4">
        <v>3.82</v>
      </c>
      <c r="F38" s="26">
        <v>4.47</v>
      </c>
      <c r="G38" s="24">
        <v>4.34</v>
      </c>
      <c r="H38" s="24">
        <v>4.21</v>
      </c>
      <c r="I38" s="26">
        <v>4.16</v>
      </c>
    </row>
    <row r="39" spans="1:9" ht="33.75" x14ac:dyDescent="0.2">
      <c r="A39" s="21" t="s">
        <v>354</v>
      </c>
      <c r="B39" s="7" t="s">
        <v>331</v>
      </c>
      <c r="C39" s="21" t="s">
        <v>348</v>
      </c>
      <c r="D39" s="4">
        <v>0</v>
      </c>
      <c r="E39" s="23">
        <v>0</v>
      </c>
      <c r="F39" s="23">
        <v>23.52</v>
      </c>
      <c r="G39" s="23">
        <v>22.81</v>
      </c>
      <c r="H39" s="23">
        <v>22.1</v>
      </c>
      <c r="I39" s="23">
        <v>21.5</v>
      </c>
    </row>
  </sheetData>
  <mergeCells count="5">
    <mergeCell ref="A1:A2"/>
    <mergeCell ref="B1:B2"/>
    <mergeCell ref="C1:C2"/>
    <mergeCell ref="D1:F1"/>
    <mergeCell ref="G1:I1"/>
  </mergeCells>
  <pageMargins left="0.31496062992125984" right="0.11811023622047245" top="0.15748031496062992" bottom="0.15748031496062992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</vt:lpstr>
      <vt:lpstr>бюджетные учреж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Паранина Н. В.</dc:creator>
  <cp:lastModifiedBy>Паранина Н. В.</cp:lastModifiedBy>
  <cp:lastPrinted>2019-04-22T13:40:56Z</cp:lastPrinted>
  <dcterms:created xsi:type="dcterms:W3CDTF">2019-04-03T08:48:20Z</dcterms:created>
  <dcterms:modified xsi:type="dcterms:W3CDTF">2019-04-29T07:02:34Z</dcterms:modified>
</cp:coreProperties>
</file>